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be-ulc-PC\Desktop\→ドキュメント\20年　尾﨑\ﾚﾎﾟｰﾄ\"/>
    </mc:Choice>
  </mc:AlternateContent>
  <bookViews>
    <workbookView xWindow="0" yWindow="0" windowWidth="17415" windowHeight="7845" tabRatio="911"/>
  </bookViews>
  <sheets>
    <sheet name="ﾚﾎﾟｰﾄ" sheetId="27" r:id="rId1"/>
    <sheet name="ﾄﾞﾈｰｼｮﾝ" sheetId="31" r:id="rId2"/>
    <sheet name="組織表" sheetId="6" r:id="rId3"/>
    <sheet name="例会・委員会カレンダー" sheetId="22" r:id="rId4"/>
    <sheet name="年会費" sheetId="28" r:id="rId5"/>
    <sheet name="予算内訳・予比較と計算式リンク" sheetId="29" r:id="rId6"/>
    <sheet name="収支予算比較表・予内訳と計算式リンク" sheetId="30" r:id="rId7"/>
    <sheet name="例会食事予定表" sheetId="12" r:id="rId8"/>
  </sheets>
  <definedNames>
    <definedName name="_xlnm.Print_Area" localSheetId="1">ﾄﾞﾈｰｼｮﾝ!$A$1:$O$21</definedName>
    <definedName name="_xlnm.Print_Area" localSheetId="0">ﾚﾎﾟｰﾄ!$A$1:$T$319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8" i="31" l="1"/>
  <c r="K19" i="31" l="1"/>
  <c r="E17" i="31"/>
  <c r="I38" i="30" l="1"/>
  <c r="D42" i="30"/>
  <c r="G38" i="30"/>
  <c r="F158" i="29"/>
  <c r="D35" i="30"/>
  <c r="E32" i="30"/>
  <c r="G31" i="30"/>
  <c r="I31" i="30" s="1"/>
  <c r="F148" i="29"/>
  <c r="F152" i="29" s="1"/>
  <c r="I47" i="30" l="1"/>
  <c r="E45" i="30"/>
  <c r="S125" i="27" l="1"/>
  <c r="L149" i="29" l="1"/>
  <c r="F64" i="29"/>
  <c r="L11" i="29"/>
  <c r="G32" i="30" l="1"/>
  <c r="I32" i="30" s="1"/>
  <c r="L150" i="29"/>
  <c r="C15" i="28"/>
  <c r="F97" i="29"/>
  <c r="F87" i="29"/>
  <c r="F85" i="29"/>
  <c r="F27" i="29"/>
  <c r="F12" i="29"/>
  <c r="H30" i="30"/>
  <c r="L173" i="29"/>
  <c r="F173" i="29"/>
  <c r="L161" i="29"/>
  <c r="L160" i="29"/>
  <c r="L159" i="29"/>
  <c r="L158" i="29"/>
  <c r="G39" i="30" l="1"/>
  <c r="I7" i="30"/>
  <c r="D23" i="30"/>
  <c r="H23" i="30"/>
  <c r="I24" i="30"/>
  <c r="E28" i="30"/>
  <c r="D30" i="30"/>
  <c r="H35" i="30"/>
  <c r="I40" i="30"/>
  <c r="H42" i="30"/>
  <c r="E44" i="30"/>
  <c r="I44" i="30"/>
  <c r="I45" i="30"/>
  <c r="C49" i="30"/>
  <c r="D49" i="30"/>
  <c r="G49" i="30"/>
  <c r="I49" i="30" s="1"/>
  <c r="E51" i="30"/>
  <c r="I51" i="30"/>
  <c r="I52" i="30"/>
  <c r="C56" i="30"/>
  <c r="D56" i="30"/>
  <c r="G56" i="30"/>
  <c r="H56" i="30"/>
  <c r="F5" i="29"/>
  <c r="F6" i="29"/>
  <c r="F7" i="29"/>
  <c r="L7" i="29"/>
  <c r="G8" i="30" s="1"/>
  <c r="L8" i="29"/>
  <c r="L9" i="29"/>
  <c r="L10" i="29"/>
  <c r="F11" i="29"/>
  <c r="F14" i="29"/>
  <c r="F15" i="29"/>
  <c r="L19" i="29"/>
  <c r="G10" i="30" s="1"/>
  <c r="I10" i="30" s="1"/>
  <c r="F20" i="29"/>
  <c r="F21" i="29"/>
  <c r="L22" i="29"/>
  <c r="G11" i="30" s="1"/>
  <c r="I11" i="30" s="1"/>
  <c r="L25" i="29"/>
  <c r="G12" i="30" s="1"/>
  <c r="I12" i="30" s="1"/>
  <c r="F26" i="29"/>
  <c r="F28" i="29"/>
  <c r="F29" i="29"/>
  <c r="L29" i="29"/>
  <c r="G13" i="30" s="1"/>
  <c r="I13" i="30" s="1"/>
  <c r="L33" i="29"/>
  <c r="G14" i="30" s="1"/>
  <c r="I14" i="30" s="1"/>
  <c r="F36" i="29"/>
  <c r="F37" i="29" s="1"/>
  <c r="C11" i="30" s="1"/>
  <c r="E11" i="30" s="1"/>
  <c r="F38" i="29"/>
  <c r="F39" i="29"/>
  <c r="F40" i="29"/>
  <c r="F41" i="29"/>
  <c r="F42" i="29"/>
  <c r="F43" i="29"/>
  <c r="F44" i="29"/>
  <c r="F45" i="29"/>
  <c r="F51" i="29"/>
  <c r="C13" i="30" s="1"/>
  <c r="E13" i="30" s="1"/>
  <c r="F52" i="29"/>
  <c r="F54" i="29"/>
  <c r="F62" i="29"/>
  <c r="C15" i="30" s="1"/>
  <c r="E15" i="30" s="1"/>
  <c r="F63" i="29"/>
  <c r="F75" i="29"/>
  <c r="C17" i="30" s="1"/>
  <c r="E17" i="30" s="1"/>
  <c r="F78" i="29"/>
  <c r="F82" i="29" s="1"/>
  <c r="C18" i="30" s="1"/>
  <c r="E18" i="30" s="1"/>
  <c r="F83" i="29"/>
  <c r="F84" i="29"/>
  <c r="F95" i="29"/>
  <c r="F96" i="29"/>
  <c r="F104" i="29"/>
  <c r="C21" i="30" s="1"/>
  <c r="E21" i="30" s="1"/>
  <c r="F112" i="29"/>
  <c r="F113" i="29"/>
  <c r="L113" i="29"/>
  <c r="L119" i="29"/>
  <c r="G26" i="30" s="1"/>
  <c r="I26" i="30" s="1"/>
  <c r="L122" i="29"/>
  <c r="G27" i="30" s="1"/>
  <c r="I27" i="30" s="1"/>
  <c r="L125" i="29"/>
  <c r="G28" i="30" s="1"/>
  <c r="I28" i="30" s="1"/>
  <c r="F130" i="29"/>
  <c r="C25" i="30" s="1"/>
  <c r="F135" i="29"/>
  <c r="C26" i="30" s="1"/>
  <c r="E26" i="30" s="1"/>
  <c r="F142" i="29"/>
  <c r="C27" i="30" s="1"/>
  <c r="E27" i="30" s="1"/>
  <c r="F154" i="29"/>
  <c r="C31" i="30" s="1"/>
  <c r="L152" i="29"/>
  <c r="G33" i="30" s="1"/>
  <c r="G35" i="30" s="1"/>
  <c r="F167" i="29"/>
  <c r="F169" i="29" s="1"/>
  <c r="L167" i="29"/>
  <c r="F176" i="29"/>
  <c r="F178" i="29" s="1"/>
  <c r="L174" i="29"/>
  <c r="L176" i="29"/>
  <c r="E11" i="28"/>
  <c r="E12" i="28" s="1"/>
  <c r="G11" i="28"/>
  <c r="G12" i="28" s="1"/>
  <c r="I11" i="28"/>
  <c r="I13" i="28" s="1"/>
  <c r="K11" i="28"/>
  <c r="F15" i="28"/>
  <c r="C17" i="28"/>
  <c r="F17" i="28"/>
  <c r="C29" i="28"/>
  <c r="C8" i="28" s="1"/>
  <c r="C11" i="28" s="1"/>
  <c r="H29" i="28"/>
  <c r="K29" i="28"/>
  <c r="S123" i="27"/>
  <c r="N124" i="27"/>
  <c r="S124" i="27" s="1"/>
  <c r="S127" i="27"/>
  <c r="I39" i="30" l="1"/>
  <c r="G42" i="30"/>
  <c r="E39" i="30"/>
  <c r="C38" i="30"/>
  <c r="C35" i="30"/>
  <c r="E31" i="30"/>
  <c r="E13" i="28"/>
  <c r="G13" i="28"/>
  <c r="I56" i="30"/>
  <c r="E49" i="30"/>
  <c r="E56" i="30"/>
  <c r="I12" i="28"/>
  <c r="H36" i="30"/>
  <c r="D36" i="30"/>
  <c r="F24" i="29"/>
  <c r="C9" i="30" s="1"/>
  <c r="E9" i="30" s="1"/>
  <c r="L178" i="29"/>
  <c r="F19" i="29"/>
  <c r="C8" i="30" s="1"/>
  <c r="E8" i="30" s="1"/>
  <c r="L16" i="29"/>
  <c r="G9" i="30" s="1"/>
  <c r="I9" i="30" s="1"/>
  <c r="L154" i="29"/>
  <c r="F69" i="29"/>
  <c r="C16" i="30" s="1"/>
  <c r="E16" i="30" s="1"/>
  <c r="L144" i="29"/>
  <c r="F57" i="29"/>
  <c r="C14" i="30" s="1"/>
  <c r="E14" i="30" s="1"/>
  <c r="F33" i="29"/>
  <c r="C10" i="30" s="1"/>
  <c r="E10" i="30" s="1"/>
  <c r="I8" i="30"/>
  <c r="F93" i="29"/>
  <c r="C19" i="30" s="1"/>
  <c r="E19" i="30" s="1"/>
  <c r="F48" i="29"/>
  <c r="C12" i="30" s="1"/>
  <c r="E12" i="30" s="1"/>
  <c r="F101" i="29"/>
  <c r="C20" i="30" s="1"/>
  <c r="E20" i="30" s="1"/>
  <c r="F10" i="29"/>
  <c r="C7" i="30" s="1"/>
  <c r="E7" i="30" s="1"/>
  <c r="G25" i="30"/>
  <c r="I25" i="30" s="1"/>
  <c r="I30" i="30" s="1"/>
  <c r="L165" i="29"/>
  <c r="L169" i="29" s="1"/>
  <c r="F120" i="29"/>
  <c r="S126" i="27"/>
  <c r="I33" i="30"/>
  <c r="E25" i="30"/>
  <c r="E35" i="30"/>
  <c r="C13" i="28"/>
  <c r="C12" i="28"/>
  <c r="E38" i="30" l="1"/>
  <c r="C42" i="30"/>
  <c r="E42" i="30" s="1"/>
  <c r="L106" i="29"/>
  <c r="I35" i="30"/>
  <c r="G23" i="30"/>
  <c r="I23" i="30"/>
  <c r="G30" i="30"/>
  <c r="E23" i="30"/>
  <c r="F106" i="29"/>
  <c r="C23" i="30"/>
  <c r="F144" i="29"/>
  <c r="C24" i="30"/>
  <c r="I42" i="30"/>
  <c r="G36" i="30" l="1"/>
  <c r="I36" i="30" s="1"/>
  <c r="E24" i="30"/>
  <c r="E30" i="30" s="1"/>
  <c r="C30" i="30"/>
  <c r="C36" i="30" s="1"/>
  <c r="E36" i="30" s="1"/>
</calcChain>
</file>

<file path=xl/sharedStrings.xml><?xml version="1.0" encoding="utf-8"?>
<sst xmlns="http://schemas.openxmlformats.org/spreadsheetml/2006/main" count="1427" uniqueCount="984">
  <si>
    <t>終身会員</t>
    <rPh sb="0" eb="2">
      <t>シュウシン</t>
    </rPh>
    <rPh sb="2" eb="4">
      <t>カイイン</t>
    </rPh>
    <phoneticPr fontId="9"/>
  </si>
  <si>
    <t>小林　裕幸</t>
    <rPh sb="0" eb="2">
      <t>コバヤシ</t>
    </rPh>
    <rPh sb="3" eb="5">
      <t>ヒロユキ</t>
    </rPh>
    <phoneticPr fontId="9"/>
  </si>
  <si>
    <t>滝本　英治</t>
    <rPh sb="0" eb="2">
      <t>タキモト</t>
    </rPh>
    <rPh sb="3" eb="5">
      <t>エイジ</t>
    </rPh>
    <phoneticPr fontId="9"/>
  </si>
  <si>
    <t>有好　浩一</t>
    <rPh sb="0" eb="2">
      <t>アリヨシ</t>
    </rPh>
    <rPh sb="3" eb="5">
      <t>コウイチ</t>
    </rPh>
    <phoneticPr fontId="9"/>
  </si>
  <si>
    <t>阿部　正義</t>
    <rPh sb="0" eb="2">
      <t>アベ</t>
    </rPh>
    <rPh sb="3" eb="5">
      <t>マサヨシ</t>
    </rPh>
    <phoneticPr fontId="9"/>
  </si>
  <si>
    <t>花村　泰成</t>
    <rPh sb="0" eb="2">
      <t>ハナムラ</t>
    </rPh>
    <rPh sb="3" eb="5">
      <t>ヤスナリ</t>
    </rPh>
    <phoneticPr fontId="9"/>
  </si>
  <si>
    <t>後藤　肇治</t>
    <rPh sb="0" eb="2">
      <t>ゴトウ</t>
    </rPh>
    <rPh sb="3" eb="4">
      <t>ハジメ</t>
    </rPh>
    <rPh sb="4" eb="5">
      <t>ジ</t>
    </rPh>
    <phoneticPr fontId="9"/>
  </si>
  <si>
    <t>瀬川　晃一</t>
    <rPh sb="0" eb="2">
      <t>セガワ</t>
    </rPh>
    <rPh sb="3" eb="5">
      <t>コウイチ</t>
    </rPh>
    <phoneticPr fontId="9"/>
  </si>
  <si>
    <t>泥谷　卓央</t>
    <rPh sb="0" eb="2">
      <t>ヒジヤ</t>
    </rPh>
    <rPh sb="3" eb="5">
      <t>タクオウ</t>
    </rPh>
    <phoneticPr fontId="9"/>
  </si>
  <si>
    <t>脇本　政俊</t>
    <rPh sb="0" eb="2">
      <t>ワキモト</t>
    </rPh>
    <rPh sb="3" eb="5">
      <t>マサトシ</t>
    </rPh>
    <phoneticPr fontId="9"/>
  </si>
  <si>
    <t>藤中　義久</t>
    <rPh sb="0" eb="2">
      <t>フジナカ</t>
    </rPh>
    <rPh sb="3" eb="5">
      <t>ヨシヒサ</t>
    </rPh>
    <phoneticPr fontId="9"/>
  </si>
  <si>
    <t>金重　泰夫</t>
    <rPh sb="0" eb="2">
      <t>カネシゲ</t>
    </rPh>
    <rPh sb="3" eb="5">
      <t>ヤスオ</t>
    </rPh>
    <phoneticPr fontId="9"/>
  </si>
  <si>
    <t>松井　秀樹</t>
    <rPh sb="0" eb="2">
      <t>マツイ</t>
    </rPh>
    <rPh sb="3" eb="5">
      <t>ヒデキ</t>
    </rPh>
    <phoneticPr fontId="9"/>
  </si>
  <si>
    <t>近本　勝彦</t>
    <rPh sb="0" eb="2">
      <t>チカモト</t>
    </rPh>
    <rPh sb="3" eb="5">
      <t>カツヒコ</t>
    </rPh>
    <phoneticPr fontId="9"/>
  </si>
  <si>
    <t>青少年健全育成委員会</t>
    <rPh sb="0" eb="3">
      <t>セイショウネン</t>
    </rPh>
    <rPh sb="3" eb="5">
      <t>ケンゼン</t>
    </rPh>
    <rPh sb="5" eb="7">
      <t>イクセイ</t>
    </rPh>
    <rPh sb="7" eb="10">
      <t>イインカイ</t>
    </rPh>
    <phoneticPr fontId="14"/>
  </si>
  <si>
    <t>YCE委員会</t>
    <rPh sb="3" eb="6">
      <t>イインカイ</t>
    </rPh>
    <phoneticPr fontId="14"/>
  </si>
  <si>
    <t>（国際関係・LCIF・青少年健育）</t>
    <rPh sb="1" eb="3">
      <t>コクサイ</t>
    </rPh>
    <rPh sb="3" eb="5">
      <t>カンケイ</t>
    </rPh>
    <rPh sb="11" eb="14">
      <t>セイショウネン</t>
    </rPh>
    <rPh sb="14" eb="15">
      <t>ケン</t>
    </rPh>
    <rPh sb="15" eb="16">
      <t>イク</t>
    </rPh>
    <phoneticPr fontId="9"/>
  </si>
  <si>
    <t>YCE・市民教養委員会</t>
    <rPh sb="4" eb="6">
      <t>シミン</t>
    </rPh>
    <rPh sb="6" eb="8">
      <t>キョウヨウ</t>
    </rPh>
    <rPh sb="8" eb="11">
      <t>イインカイ</t>
    </rPh>
    <phoneticPr fontId="9"/>
  </si>
  <si>
    <t>国際関係委員会</t>
    <rPh sb="0" eb="2">
      <t>コクサイ</t>
    </rPh>
    <rPh sb="2" eb="4">
      <t>カンケイ</t>
    </rPh>
    <rPh sb="4" eb="7">
      <t>イインカイ</t>
    </rPh>
    <phoneticPr fontId="14"/>
  </si>
  <si>
    <t>保健福祉環境保全委員会</t>
    <rPh sb="0" eb="2">
      <t>ホケン</t>
    </rPh>
    <rPh sb="2" eb="4">
      <t>フクシ</t>
    </rPh>
    <rPh sb="4" eb="6">
      <t>カンキョウ</t>
    </rPh>
    <rPh sb="6" eb="8">
      <t>ホゼン</t>
    </rPh>
    <rPh sb="8" eb="11">
      <t>イインカイ</t>
    </rPh>
    <phoneticPr fontId="14"/>
  </si>
  <si>
    <t>（献眼・献血・視聴覚障害福祉</t>
    <rPh sb="1" eb="3">
      <t>ケンガン</t>
    </rPh>
    <rPh sb="4" eb="6">
      <t>ケンケツ</t>
    </rPh>
    <rPh sb="7" eb="10">
      <t>シチョウカク</t>
    </rPh>
    <rPh sb="10" eb="12">
      <t>ショウガイ</t>
    </rPh>
    <rPh sb="12" eb="14">
      <t>フクシ</t>
    </rPh>
    <phoneticPr fontId="9"/>
  </si>
  <si>
    <t>MC委員会</t>
    <rPh sb="2" eb="5">
      <t>イインカイ</t>
    </rPh>
    <phoneticPr fontId="14"/>
  </si>
  <si>
    <t>（情報・IT）</t>
    <rPh sb="1" eb="3">
      <t>ジョウホウ</t>
    </rPh>
    <phoneticPr fontId="9"/>
  </si>
  <si>
    <t>MC委員会</t>
    <rPh sb="2" eb="5">
      <t>イインカイ</t>
    </rPh>
    <phoneticPr fontId="9"/>
  </si>
  <si>
    <t>（計画・年次大会）</t>
    <rPh sb="1" eb="3">
      <t>ケイカク</t>
    </rPh>
    <rPh sb="4" eb="6">
      <t>ネンジ</t>
    </rPh>
    <rPh sb="6" eb="8">
      <t>タイカイ</t>
    </rPh>
    <phoneticPr fontId="9"/>
  </si>
  <si>
    <t>計画・大会委員会</t>
    <rPh sb="0" eb="2">
      <t>ケイカク</t>
    </rPh>
    <rPh sb="3" eb="5">
      <t>タイカイ</t>
    </rPh>
    <rPh sb="5" eb="8">
      <t>イインカイ</t>
    </rPh>
    <phoneticPr fontId="9"/>
  </si>
  <si>
    <t>（会員増強・出席・会則・財務）</t>
    <rPh sb="1" eb="3">
      <t>カイイン</t>
    </rPh>
    <rPh sb="3" eb="5">
      <t>ゾウキョウ</t>
    </rPh>
    <rPh sb="6" eb="8">
      <t>シュッセキ</t>
    </rPh>
    <rPh sb="9" eb="11">
      <t>カイソク</t>
    </rPh>
    <rPh sb="12" eb="14">
      <t>ザイム</t>
    </rPh>
    <phoneticPr fontId="9"/>
  </si>
  <si>
    <t>GMT委員会</t>
    <rPh sb="3" eb="6">
      <t>イインカイ</t>
    </rPh>
    <phoneticPr fontId="14"/>
  </si>
  <si>
    <t>（指導力育成・GST）</t>
    <rPh sb="1" eb="4">
      <t>シドウリョク</t>
    </rPh>
    <rPh sb="4" eb="6">
      <t>イクセイ</t>
    </rPh>
    <phoneticPr fontId="9"/>
  </si>
  <si>
    <t>GLT委員会</t>
    <rPh sb="3" eb="6">
      <t>イインカイ</t>
    </rPh>
    <phoneticPr fontId="14"/>
  </si>
  <si>
    <t>徳原　幹男</t>
    <rPh sb="0" eb="2">
      <t>トクハラ</t>
    </rPh>
    <rPh sb="3" eb="5">
      <t>ミキオ</t>
    </rPh>
    <phoneticPr fontId="9"/>
  </si>
  <si>
    <t>貞政　清志</t>
    <rPh sb="0" eb="2">
      <t>サダマサ</t>
    </rPh>
    <rPh sb="3" eb="4">
      <t>キヨシ</t>
    </rPh>
    <rPh sb="4" eb="5">
      <t>ココロザシ</t>
    </rPh>
    <phoneticPr fontId="9"/>
  </si>
  <si>
    <t>土屋　公徳</t>
    <rPh sb="0" eb="2">
      <t>ツチヤ</t>
    </rPh>
    <rPh sb="3" eb="5">
      <t>コウトク</t>
    </rPh>
    <phoneticPr fontId="9"/>
  </si>
  <si>
    <t>優待会員</t>
    <rPh sb="0" eb="2">
      <t>ユウタイ</t>
    </rPh>
    <rPh sb="2" eb="4">
      <t>カイイン</t>
    </rPh>
    <phoneticPr fontId="9"/>
  </si>
  <si>
    <t>重松　昭彦</t>
    <rPh sb="0" eb="2">
      <t>シゲマツ</t>
    </rPh>
    <rPh sb="3" eb="5">
      <t>アキヒコ</t>
    </rPh>
    <phoneticPr fontId="9"/>
  </si>
  <si>
    <t>監　　査</t>
    <rPh sb="0" eb="1">
      <t>カン</t>
    </rPh>
    <rPh sb="3" eb="4">
      <t>サ</t>
    </rPh>
    <phoneticPr fontId="9"/>
  </si>
  <si>
    <t>特　別　委　員</t>
    <rPh sb="0" eb="1">
      <t>トク</t>
    </rPh>
    <rPh sb="2" eb="3">
      <t>ベツ</t>
    </rPh>
    <rPh sb="4" eb="5">
      <t>イ</t>
    </rPh>
    <rPh sb="6" eb="7">
      <t>イン</t>
    </rPh>
    <phoneticPr fontId="9"/>
  </si>
  <si>
    <t>西本　哲明</t>
    <rPh sb="0" eb="2">
      <t>ニシモト</t>
    </rPh>
    <rPh sb="3" eb="5">
      <t>テツアキ</t>
    </rPh>
    <phoneticPr fontId="9"/>
  </si>
  <si>
    <t>森本　敬造</t>
    <rPh sb="0" eb="2">
      <t>モリモト</t>
    </rPh>
    <rPh sb="3" eb="5">
      <t>ケイゾウ</t>
    </rPh>
    <phoneticPr fontId="9"/>
  </si>
  <si>
    <t>糖尿病・環境保全）</t>
    <rPh sb="0" eb="3">
      <t>トウニョウビョウ</t>
    </rPh>
    <rPh sb="4" eb="6">
      <t>カンキョウ</t>
    </rPh>
    <rPh sb="6" eb="8">
      <t>ホゼン</t>
    </rPh>
    <phoneticPr fontId="9"/>
  </si>
  <si>
    <t>事業委員会</t>
    <rPh sb="0" eb="2">
      <t>ジギョウ</t>
    </rPh>
    <rPh sb="2" eb="5">
      <t>イインカイ</t>
    </rPh>
    <phoneticPr fontId="9"/>
  </si>
  <si>
    <t>第二副会長</t>
    <rPh sb="0" eb="2">
      <t>ダイニ</t>
    </rPh>
    <rPh sb="2" eb="5">
      <t>フクカイチョウ</t>
    </rPh>
    <phoneticPr fontId="9"/>
  </si>
  <si>
    <t>唐津　正一</t>
    <rPh sb="0" eb="2">
      <t>カラツ</t>
    </rPh>
    <rPh sb="3" eb="5">
      <t>ショウイチ</t>
    </rPh>
    <phoneticPr fontId="9"/>
  </si>
  <si>
    <t>田村　辰夫</t>
    <rPh sb="0" eb="2">
      <t>タムラ</t>
    </rPh>
    <rPh sb="3" eb="5">
      <t>タツオ</t>
    </rPh>
    <phoneticPr fontId="9"/>
  </si>
  <si>
    <t>西本　直樹</t>
    <rPh sb="0" eb="2">
      <t>ニシモト</t>
    </rPh>
    <rPh sb="3" eb="5">
      <t>ナオキ</t>
    </rPh>
    <phoneticPr fontId="9"/>
  </si>
  <si>
    <t>田中　隆穂</t>
    <rPh sb="0" eb="2">
      <t>タナカ</t>
    </rPh>
    <rPh sb="3" eb="5">
      <t>タカホ</t>
    </rPh>
    <phoneticPr fontId="9"/>
  </si>
  <si>
    <t>GMT委員会</t>
    <rPh sb="3" eb="6">
      <t>イインカイ</t>
    </rPh>
    <phoneticPr fontId="9"/>
  </si>
  <si>
    <t>石原　哲男</t>
    <rPh sb="0" eb="2">
      <t>イシハラ</t>
    </rPh>
    <rPh sb="3" eb="5">
      <t>テツオ</t>
    </rPh>
    <phoneticPr fontId="9"/>
  </si>
  <si>
    <t>GLT委員会</t>
    <rPh sb="3" eb="5">
      <t>イイン</t>
    </rPh>
    <rPh sb="5" eb="6">
      <t>カイ</t>
    </rPh>
    <phoneticPr fontId="9"/>
  </si>
  <si>
    <t>運営委員会</t>
    <rPh sb="0" eb="2">
      <t>ウンエイ</t>
    </rPh>
    <rPh sb="2" eb="5">
      <t>イインカイ</t>
    </rPh>
    <phoneticPr fontId="9"/>
  </si>
  <si>
    <t>第一副会長</t>
    <rPh sb="0" eb="2">
      <t>ダイイチ</t>
    </rPh>
    <rPh sb="2" eb="5">
      <t>フクカイチョウ</t>
    </rPh>
    <phoneticPr fontId="9"/>
  </si>
  <si>
    <t>理　　事</t>
    <rPh sb="0" eb="1">
      <t>リ</t>
    </rPh>
    <rPh sb="3" eb="4">
      <t>コト</t>
    </rPh>
    <phoneticPr fontId="9"/>
  </si>
  <si>
    <t>委　　　　員</t>
    <rPh sb="0" eb="1">
      <t>イ</t>
    </rPh>
    <rPh sb="5" eb="6">
      <t>イン</t>
    </rPh>
    <phoneticPr fontId="9"/>
  </si>
  <si>
    <t>副委員長</t>
    <rPh sb="0" eb="4">
      <t>フクイインチョウ</t>
    </rPh>
    <phoneticPr fontId="9"/>
  </si>
  <si>
    <t>委員長</t>
    <rPh sb="0" eb="3">
      <t>イインチョウ</t>
    </rPh>
    <phoneticPr fontId="9"/>
  </si>
  <si>
    <t>委員会名</t>
    <rPh sb="0" eb="3">
      <t>イインカイ</t>
    </rPh>
    <rPh sb="3" eb="4">
      <t>メイ</t>
    </rPh>
    <phoneticPr fontId="9"/>
  </si>
  <si>
    <t>区　　分</t>
    <rPh sb="0" eb="1">
      <t>ク</t>
    </rPh>
    <rPh sb="3" eb="4">
      <t>ブン</t>
    </rPh>
    <phoneticPr fontId="9"/>
  </si>
  <si>
    <t>担当副会長</t>
    <rPh sb="0" eb="2">
      <t>タントウ</t>
    </rPh>
    <rPh sb="2" eb="5">
      <t>フクカイチョウ</t>
    </rPh>
    <phoneticPr fontId="9"/>
  </si>
  <si>
    <t>大島　三晴</t>
    <rPh sb="0" eb="2">
      <t>オオシマ</t>
    </rPh>
    <rPh sb="3" eb="5">
      <t>ミツハル</t>
    </rPh>
    <phoneticPr fontId="9"/>
  </si>
  <si>
    <t>副テールツイスター</t>
    <rPh sb="0" eb="1">
      <t>フク</t>
    </rPh>
    <phoneticPr fontId="9"/>
  </si>
  <si>
    <t>幹             事</t>
    <rPh sb="0" eb="1">
      <t>ミキ</t>
    </rPh>
    <rPh sb="14" eb="15">
      <t>コト</t>
    </rPh>
    <phoneticPr fontId="9"/>
  </si>
  <si>
    <t>第 二 副 会 長</t>
    <rPh sb="0" eb="1">
      <t>ダイ</t>
    </rPh>
    <rPh sb="2" eb="3">
      <t>ニ</t>
    </rPh>
    <rPh sb="4" eb="5">
      <t>フク</t>
    </rPh>
    <rPh sb="6" eb="7">
      <t>カイ</t>
    </rPh>
    <rPh sb="8" eb="9">
      <t>チョウ</t>
    </rPh>
    <phoneticPr fontId="9"/>
  </si>
  <si>
    <t>第 一 副 会 長</t>
    <rPh sb="0" eb="1">
      <t>ダイ</t>
    </rPh>
    <rPh sb="2" eb="3">
      <t>イチ</t>
    </rPh>
    <rPh sb="4" eb="5">
      <t>フク</t>
    </rPh>
    <rPh sb="6" eb="7">
      <t>カイ</t>
    </rPh>
    <rPh sb="8" eb="9">
      <t>チョウ</t>
    </rPh>
    <phoneticPr fontId="9"/>
  </si>
  <si>
    <t>例会開催時補佐役</t>
    <rPh sb="0" eb="2">
      <t>レイカイ</t>
    </rPh>
    <rPh sb="2" eb="4">
      <t>カイサイ</t>
    </rPh>
    <rPh sb="4" eb="5">
      <t>ジ</t>
    </rPh>
    <rPh sb="5" eb="8">
      <t>ホサヤク</t>
    </rPh>
    <phoneticPr fontId="9"/>
  </si>
  <si>
    <t>会            計</t>
    <rPh sb="0" eb="1">
      <t>カイ</t>
    </rPh>
    <rPh sb="13" eb="14">
      <t>ケイ</t>
    </rPh>
    <phoneticPr fontId="9"/>
  </si>
  <si>
    <t>前　　 会 　　長</t>
    <rPh sb="0" eb="1">
      <t>マエ</t>
    </rPh>
    <rPh sb="4" eb="5">
      <t>カイ</t>
    </rPh>
    <rPh sb="8" eb="9">
      <t>チョウ</t>
    </rPh>
    <phoneticPr fontId="9"/>
  </si>
  <si>
    <t>副     幹     事</t>
    <rPh sb="0" eb="1">
      <t>フク</t>
    </rPh>
    <rPh sb="6" eb="7">
      <t>ミキ</t>
    </rPh>
    <rPh sb="12" eb="13">
      <t>コト</t>
    </rPh>
    <phoneticPr fontId="9"/>
  </si>
  <si>
    <t>会　　　　　 　長</t>
    <rPh sb="0" eb="1">
      <t>カイ</t>
    </rPh>
    <rPh sb="8" eb="9">
      <t>チョウ</t>
    </rPh>
    <phoneticPr fontId="9"/>
  </si>
  <si>
    <t>薬物乱用防止・児童福祉・ライオンズクエスト・平和ポスター</t>
    <rPh sb="0" eb="2">
      <t>ヤクブツ</t>
    </rPh>
    <rPh sb="2" eb="4">
      <t>ランヨウ</t>
    </rPh>
    <rPh sb="4" eb="6">
      <t>ボウシ</t>
    </rPh>
    <rPh sb="7" eb="9">
      <t>ジドウ</t>
    </rPh>
    <rPh sb="9" eb="11">
      <t>フクシ</t>
    </rPh>
    <rPh sb="22" eb="24">
      <t>ヘイワ</t>
    </rPh>
    <phoneticPr fontId="14"/>
  </si>
  <si>
    <t>国際関係・LCIF・MJF・LCIFキャンペーン</t>
    <rPh sb="0" eb="2">
      <t>コクサイ</t>
    </rPh>
    <rPh sb="2" eb="4">
      <t>カンケイ</t>
    </rPh>
    <phoneticPr fontId="14"/>
  </si>
  <si>
    <t>献眼・献血・視聴覚言語障がい者福祉・</t>
    <rPh sb="0" eb="2">
      <t>ケンガン</t>
    </rPh>
    <rPh sb="3" eb="5">
      <t>ケンケツ</t>
    </rPh>
    <rPh sb="6" eb="9">
      <t>シチョウカク</t>
    </rPh>
    <rPh sb="9" eb="11">
      <t>ゲンゴ</t>
    </rPh>
    <rPh sb="11" eb="12">
      <t>ショウ</t>
    </rPh>
    <rPh sb="14" eb="15">
      <t>シャ</t>
    </rPh>
    <rPh sb="15" eb="17">
      <t>フクシ</t>
    </rPh>
    <phoneticPr fontId="14"/>
  </si>
  <si>
    <t>レオ・ライオネス・クラブ支部</t>
    <rPh sb="12" eb="14">
      <t>シブ</t>
    </rPh>
    <phoneticPr fontId="14"/>
  </si>
  <si>
    <t>計</t>
    <rPh sb="0" eb="1">
      <t>ケイ</t>
    </rPh>
    <phoneticPr fontId="9"/>
  </si>
  <si>
    <t>予算</t>
    <rPh sb="0" eb="2">
      <t>ヨサン</t>
    </rPh>
    <phoneticPr fontId="9"/>
  </si>
  <si>
    <t>通常予算3,500円+（特11,000円+食費会計残+他）</t>
    <rPh sb="0" eb="2">
      <t>ツウジョウ</t>
    </rPh>
    <rPh sb="2" eb="4">
      <t>ヨサン</t>
    </rPh>
    <rPh sb="9" eb="10">
      <t>エン</t>
    </rPh>
    <rPh sb="12" eb="13">
      <t>トク</t>
    </rPh>
    <rPh sb="19" eb="20">
      <t>エン</t>
    </rPh>
    <rPh sb="21" eb="23">
      <t>ショクヒ</t>
    </rPh>
    <rPh sb="23" eb="25">
      <t>カイケイ</t>
    </rPh>
    <rPh sb="25" eb="26">
      <t>ザン</t>
    </rPh>
    <rPh sb="27" eb="28">
      <t>ホカ</t>
    </rPh>
    <phoneticPr fontId="9"/>
  </si>
  <si>
    <t>年度末家族例会（バイキング）</t>
    <rPh sb="0" eb="3">
      <t>ネンドマツ</t>
    </rPh>
    <rPh sb="3" eb="5">
      <t>カゾク</t>
    </rPh>
    <rPh sb="5" eb="7">
      <t>レイカイ</t>
    </rPh>
    <phoneticPr fontId="9"/>
  </si>
  <si>
    <t>18:30 - 20:30</t>
    <phoneticPr fontId="14"/>
  </si>
  <si>
    <t>ANA宇部</t>
    <rPh sb="3" eb="5">
      <t>ウベ</t>
    </rPh>
    <phoneticPr fontId="14"/>
  </si>
  <si>
    <t>三 (金)</t>
    <rPh sb="0" eb="1">
      <t>サン</t>
    </rPh>
    <rPh sb="3" eb="4">
      <t>キン</t>
    </rPh>
    <phoneticPr fontId="14"/>
  </si>
  <si>
    <t>ビール2人で1本（通常通）</t>
    <rPh sb="4" eb="5">
      <t>ニン</t>
    </rPh>
    <rPh sb="7" eb="8">
      <t>ホン</t>
    </rPh>
    <rPh sb="9" eb="11">
      <t>ツウジョウ</t>
    </rPh>
    <rPh sb="11" eb="12">
      <t>ツウ</t>
    </rPh>
    <phoneticPr fontId="9"/>
  </si>
  <si>
    <t>通常の例会料理（和食予定）</t>
    <rPh sb="0" eb="2">
      <t>ツウジョウ</t>
    </rPh>
    <rPh sb="3" eb="5">
      <t>レイカイ</t>
    </rPh>
    <rPh sb="5" eb="7">
      <t>リョウリ</t>
    </rPh>
    <rPh sb="8" eb="10">
      <t>ワショク</t>
    </rPh>
    <rPh sb="10" eb="12">
      <t>ヨテイ</t>
    </rPh>
    <phoneticPr fontId="9"/>
  </si>
  <si>
    <t>19:00 - 20:30</t>
    <phoneticPr fontId="14"/>
  </si>
  <si>
    <t>一 (木)</t>
    <rPh sb="0" eb="1">
      <t>イチ</t>
    </rPh>
    <rPh sb="3" eb="4">
      <t>モク</t>
    </rPh>
    <phoneticPr fontId="14"/>
  </si>
  <si>
    <t>結成記念例会（洋食グレードアップ）</t>
    <rPh sb="0" eb="2">
      <t>ケッセイ</t>
    </rPh>
    <rPh sb="2" eb="4">
      <t>キネン</t>
    </rPh>
    <rPh sb="4" eb="6">
      <t>レイカイ</t>
    </rPh>
    <rPh sb="7" eb="9">
      <t>ヨウショク</t>
    </rPh>
    <phoneticPr fontId="9"/>
  </si>
  <si>
    <t>三 (木)</t>
    <rPh sb="0" eb="1">
      <t>サン</t>
    </rPh>
    <rPh sb="3" eb="4">
      <t>モク</t>
    </rPh>
    <phoneticPr fontId="14"/>
  </si>
  <si>
    <t>ビール無し（各人で購入）</t>
    <rPh sb="3" eb="4">
      <t>ナ</t>
    </rPh>
    <rPh sb="6" eb="8">
      <t>カクジン</t>
    </rPh>
    <rPh sb="9" eb="11">
      <t>コウニュウ</t>
    </rPh>
    <phoneticPr fontId="9"/>
  </si>
  <si>
    <t>花見例会（ANA）</t>
    <rPh sb="0" eb="2">
      <t>ハナミ</t>
    </rPh>
    <rPh sb="2" eb="4">
      <t>レイカイ</t>
    </rPh>
    <phoneticPr fontId="9"/>
  </si>
  <si>
    <t>2人でビール1本（通常通）</t>
    <rPh sb="1" eb="2">
      <t>ニン</t>
    </rPh>
    <rPh sb="7" eb="8">
      <t>ホン</t>
    </rPh>
    <rPh sb="9" eb="11">
      <t>ツウジョウ</t>
    </rPh>
    <rPh sb="11" eb="12">
      <t>ツウ</t>
    </rPh>
    <phoneticPr fontId="9"/>
  </si>
  <si>
    <t>通常の例会料理（洋食予定）</t>
    <rPh sb="0" eb="2">
      <t>ツウジョウ</t>
    </rPh>
    <rPh sb="3" eb="5">
      <t>レイカイ</t>
    </rPh>
    <rPh sb="5" eb="7">
      <t>リョウリ</t>
    </rPh>
    <rPh sb="8" eb="10">
      <t>ヨウショク</t>
    </rPh>
    <rPh sb="10" eb="12">
      <t>ヨテイ</t>
    </rPh>
    <phoneticPr fontId="9"/>
  </si>
  <si>
    <t>通常の例会料理（中華予定）</t>
    <rPh sb="0" eb="2">
      <t>ツウジョウ</t>
    </rPh>
    <rPh sb="3" eb="5">
      <t>レイカイ</t>
    </rPh>
    <rPh sb="5" eb="7">
      <t>リョウリ</t>
    </rPh>
    <rPh sb="8" eb="10">
      <t>チュウカ</t>
    </rPh>
    <rPh sb="10" eb="12">
      <t>ヨテイ</t>
    </rPh>
    <phoneticPr fontId="9"/>
  </si>
  <si>
    <t>四 (木)</t>
    <rPh sb="0" eb="1">
      <t>ヨン</t>
    </rPh>
    <rPh sb="3" eb="4">
      <t>モク</t>
    </rPh>
    <phoneticPr fontId="14"/>
  </si>
  <si>
    <t>年末家族例会（バイキング）</t>
    <rPh sb="0" eb="2">
      <t>ネンマツ</t>
    </rPh>
    <rPh sb="2" eb="4">
      <t>カゾク</t>
    </rPh>
    <rPh sb="4" eb="6">
      <t>レイカイ</t>
    </rPh>
    <phoneticPr fontId="9"/>
  </si>
  <si>
    <t>献眼登録（宇部まつり会場）</t>
    <rPh sb="0" eb="2">
      <t>ケンガン</t>
    </rPh>
    <rPh sb="2" eb="4">
      <t>トウロク</t>
    </rPh>
    <rPh sb="5" eb="7">
      <t>ウベ</t>
    </rPh>
    <rPh sb="10" eb="12">
      <t>カイジョウ</t>
    </rPh>
    <phoneticPr fontId="9"/>
  </si>
  <si>
    <t>10:00 - 12:00</t>
    <phoneticPr fontId="14"/>
  </si>
  <si>
    <t>ANA</t>
    <phoneticPr fontId="9"/>
  </si>
  <si>
    <t>18:00 - 20:30</t>
    <phoneticPr fontId="14"/>
  </si>
  <si>
    <t>備　考</t>
    <rPh sb="0" eb="1">
      <t>ビ</t>
    </rPh>
    <rPh sb="2" eb="3">
      <t>コウ</t>
    </rPh>
    <phoneticPr fontId="14"/>
  </si>
  <si>
    <t>飲み物</t>
    <rPh sb="0" eb="1">
      <t>ノ</t>
    </rPh>
    <rPh sb="2" eb="3">
      <t>モノ</t>
    </rPh>
    <phoneticPr fontId="14"/>
  </si>
  <si>
    <t>食事予定</t>
    <rPh sb="0" eb="2">
      <t>ショクジ</t>
    </rPh>
    <rPh sb="2" eb="4">
      <t>ヨテイ</t>
    </rPh>
    <phoneticPr fontId="14"/>
  </si>
  <si>
    <t>時　間</t>
    <rPh sb="0" eb="1">
      <t>トキ</t>
    </rPh>
    <rPh sb="2" eb="3">
      <t>アイダ</t>
    </rPh>
    <phoneticPr fontId="14"/>
  </si>
  <si>
    <t>会　場</t>
    <rPh sb="0" eb="1">
      <t>カイ</t>
    </rPh>
    <rPh sb="2" eb="3">
      <t>バ</t>
    </rPh>
    <phoneticPr fontId="9"/>
  </si>
  <si>
    <t>曜　日</t>
    <rPh sb="0" eb="1">
      <t>ヨウ</t>
    </rPh>
    <rPh sb="2" eb="3">
      <t>ヒ</t>
    </rPh>
    <phoneticPr fontId="14"/>
  </si>
  <si>
    <t>月　日</t>
    <rPh sb="0" eb="1">
      <t>ツキ</t>
    </rPh>
    <rPh sb="2" eb="3">
      <t>ヒ</t>
    </rPh>
    <phoneticPr fontId="14"/>
  </si>
  <si>
    <t>年会費</t>
    <rPh sb="0" eb="3">
      <t>ネンカイヒ</t>
    </rPh>
    <phoneticPr fontId="14"/>
  </si>
  <si>
    <t>例会 ・ アクティビティ</t>
    <rPh sb="0" eb="2">
      <t>レイカイ</t>
    </rPh>
    <phoneticPr fontId="14"/>
  </si>
  <si>
    <t>理 事 会</t>
    <rPh sb="0" eb="1">
      <t>リ</t>
    </rPh>
    <rPh sb="2" eb="3">
      <t>コト</t>
    </rPh>
    <rPh sb="4" eb="5">
      <t>カイ</t>
    </rPh>
    <phoneticPr fontId="14"/>
  </si>
  <si>
    <t>運営委員会</t>
    <rPh sb="0" eb="2">
      <t>ウンエイ</t>
    </rPh>
    <rPh sb="2" eb="5">
      <t>イインカイ</t>
    </rPh>
    <phoneticPr fontId="14"/>
  </si>
  <si>
    <t>事業委員会</t>
    <rPh sb="0" eb="2">
      <t>ジギョウ</t>
    </rPh>
    <rPh sb="2" eb="5">
      <t>イインカイ</t>
    </rPh>
    <phoneticPr fontId="14"/>
  </si>
  <si>
    <t>【原則　第2木曜日】</t>
    <rPh sb="1" eb="3">
      <t>ゲンソク</t>
    </rPh>
    <rPh sb="4" eb="5">
      <t>ダイ</t>
    </rPh>
    <rPh sb="6" eb="7">
      <t>モク</t>
    </rPh>
    <phoneticPr fontId="14"/>
  </si>
  <si>
    <t>19：00～（ANA宇部）</t>
    <rPh sb="10" eb="12">
      <t>ウベ</t>
    </rPh>
    <phoneticPr fontId="14"/>
  </si>
  <si>
    <t>＊印・特別例会 　 ♯印・企画例会</t>
    <rPh sb="1" eb="2">
      <t>シルシ</t>
    </rPh>
    <rPh sb="3" eb="5">
      <t>トクベツ</t>
    </rPh>
    <rPh sb="5" eb="7">
      <t>レイカイ</t>
    </rPh>
    <rPh sb="11" eb="12">
      <t>シルシ</t>
    </rPh>
    <rPh sb="13" eb="15">
      <t>キカク</t>
    </rPh>
    <rPh sb="15" eb="17">
      <t>レイカイ</t>
    </rPh>
    <phoneticPr fontId="14"/>
  </si>
  <si>
    <t>（ANA宇部）</t>
    <rPh sb="4" eb="6">
      <t>ウベ</t>
    </rPh>
    <phoneticPr fontId="14"/>
  </si>
  <si>
    <t>計画</t>
    <rPh sb="0" eb="2">
      <t>ケイカク</t>
    </rPh>
    <phoneticPr fontId="14"/>
  </si>
  <si>
    <t>累計回数</t>
    <rPh sb="0" eb="2">
      <t>ルイケイ</t>
    </rPh>
    <rPh sb="2" eb="4">
      <t>カイスウ</t>
    </rPh>
    <phoneticPr fontId="9"/>
  </si>
  <si>
    <t>会　場</t>
    <rPh sb="0" eb="1">
      <t>カイ</t>
    </rPh>
    <rPh sb="2" eb="3">
      <t>バ</t>
    </rPh>
    <phoneticPr fontId="14"/>
  </si>
  <si>
    <t>摘　要</t>
    <rPh sb="0" eb="1">
      <t>テキ</t>
    </rPh>
    <rPh sb="2" eb="3">
      <t>ヨウ</t>
    </rPh>
    <phoneticPr fontId="14"/>
  </si>
  <si>
    <t>大会</t>
    <rPh sb="0" eb="2">
      <t>タイカイ</t>
    </rPh>
    <phoneticPr fontId="14"/>
  </si>
  <si>
    <t>市民教養</t>
    <rPh sb="0" eb="2">
      <t>シミン</t>
    </rPh>
    <rPh sb="2" eb="4">
      <t>キョウヨウ</t>
    </rPh>
    <phoneticPr fontId="14"/>
  </si>
  <si>
    <t>♯ 納涼例会</t>
    <rPh sb="2" eb="4">
      <t>ノウリョウ</t>
    </rPh>
    <rPh sb="4" eb="6">
      <t>レイカイ</t>
    </rPh>
    <phoneticPr fontId="14"/>
  </si>
  <si>
    <t>献眼登録ACT</t>
    <rPh sb="0" eb="2">
      <t>ケンガン</t>
    </rPh>
    <rPh sb="2" eb="4">
      <t>トウロク</t>
    </rPh>
    <phoneticPr fontId="14"/>
  </si>
  <si>
    <t>＊ 年末家族例会</t>
    <rPh sb="2" eb="4">
      <t>ネンマツ</t>
    </rPh>
    <rPh sb="4" eb="6">
      <t>カゾク</t>
    </rPh>
    <rPh sb="6" eb="8">
      <t>レイカイ</t>
    </rPh>
    <phoneticPr fontId="14"/>
  </si>
  <si>
    <t>＊　新年祈願例会 11：00新年祈願</t>
    <rPh sb="2" eb="4">
      <t>シンネン</t>
    </rPh>
    <rPh sb="4" eb="6">
      <t>キガン</t>
    </rPh>
    <rPh sb="6" eb="8">
      <t>レイカイ</t>
    </rPh>
    <rPh sb="14" eb="16">
      <t>シンネン</t>
    </rPh>
    <rPh sb="16" eb="18">
      <t>キガン</t>
    </rPh>
    <phoneticPr fontId="14"/>
  </si>
  <si>
    <t>♯ 花見例会</t>
    <rPh sb="2" eb="4">
      <t>ハナミ</t>
    </rPh>
    <rPh sb="4" eb="6">
      <t>レイカイ</t>
    </rPh>
    <phoneticPr fontId="14"/>
  </si>
  <si>
    <t>＊ 年度末家族例会</t>
    <rPh sb="2" eb="5">
      <t>ネンドマツ</t>
    </rPh>
    <rPh sb="5" eb="7">
      <t>カゾク</t>
    </rPh>
    <rPh sb="7" eb="9">
      <t>レイカイ</t>
    </rPh>
    <phoneticPr fontId="14"/>
  </si>
  <si>
    <t>次期会長・幹事</t>
    <rPh sb="0" eb="2">
      <t>ジキ</t>
    </rPh>
    <rPh sb="2" eb="4">
      <t>カイチョウ</t>
    </rPh>
    <rPh sb="5" eb="7">
      <t>カンジ</t>
    </rPh>
    <phoneticPr fontId="14"/>
  </si>
  <si>
    <t>通常例会食費予算3,500円</t>
    <rPh sb="0" eb="2">
      <t>ツウジョウ</t>
    </rPh>
    <rPh sb="2" eb="4">
      <t>レイカイ</t>
    </rPh>
    <rPh sb="4" eb="5">
      <t>ジョウショク</t>
    </rPh>
    <rPh sb="5" eb="6">
      <t>カイショク</t>
    </rPh>
    <rPh sb="6" eb="8">
      <t>ヨサン</t>
    </rPh>
    <rPh sb="13" eb="14">
      <t>エン</t>
    </rPh>
    <phoneticPr fontId="9"/>
  </si>
  <si>
    <t>副ライオンテーマー</t>
    <rPh sb="0" eb="1">
      <t>フク</t>
    </rPh>
    <phoneticPr fontId="9"/>
  </si>
  <si>
    <t>ANA以外の会場</t>
    <rPh sb="3" eb="5">
      <t>イガイ</t>
    </rPh>
    <rPh sb="6" eb="8">
      <t>カイジョウ</t>
    </rPh>
    <phoneticPr fontId="9"/>
  </si>
  <si>
    <t>軽食例会</t>
    <rPh sb="0" eb="2">
      <t>ケイショク</t>
    </rPh>
    <rPh sb="2" eb="4">
      <t>レイカイ</t>
    </rPh>
    <phoneticPr fontId="9"/>
  </si>
  <si>
    <t>例会食事のランクアップ</t>
    <rPh sb="0" eb="2">
      <t>レイカイ</t>
    </rPh>
    <rPh sb="2" eb="4">
      <t>ショクジ</t>
    </rPh>
    <phoneticPr fontId="9"/>
  </si>
  <si>
    <t>例会食事予定表（案）</t>
    <rPh sb="0" eb="2">
      <t>レイカイ</t>
    </rPh>
    <rPh sb="2" eb="4">
      <t>ショクジ</t>
    </rPh>
    <rPh sb="4" eb="6">
      <t>ヨテイ</t>
    </rPh>
    <rPh sb="6" eb="7">
      <t>ヒョウ</t>
    </rPh>
    <rPh sb="8" eb="9">
      <t>アン</t>
    </rPh>
    <phoneticPr fontId="9"/>
  </si>
  <si>
    <t>保健福祉（GST)委員会</t>
    <rPh sb="0" eb="2">
      <t>ホケン</t>
    </rPh>
    <rPh sb="2" eb="4">
      <t>フクシ</t>
    </rPh>
    <rPh sb="9" eb="12">
      <t>イインカイ</t>
    </rPh>
    <phoneticPr fontId="9"/>
  </si>
  <si>
    <t>＊ ガバナー公式訪問・6L合同例会・ホスト：宇部ハーモニーLC</t>
    <rPh sb="6" eb="8">
      <t>コウシキ</t>
    </rPh>
    <rPh sb="8" eb="10">
      <t>ホウモン</t>
    </rPh>
    <rPh sb="13" eb="15">
      <t>ゴウドウ</t>
    </rPh>
    <rPh sb="15" eb="17">
      <t>レイカイ</t>
    </rPh>
    <rPh sb="22" eb="24">
      <t>ウベ</t>
    </rPh>
    <phoneticPr fontId="9"/>
  </si>
  <si>
    <t>予算1,800円+350円（料金・ビール900円・ノンアル700円）</t>
    <rPh sb="0" eb="2">
      <t>ヨサン</t>
    </rPh>
    <rPh sb="7" eb="8">
      <t>エン</t>
    </rPh>
    <rPh sb="12" eb="13">
      <t>エン</t>
    </rPh>
    <rPh sb="14" eb="16">
      <t>リョウキン</t>
    </rPh>
    <rPh sb="23" eb="24">
      <t>エン</t>
    </rPh>
    <rPh sb="32" eb="33">
      <t>エン</t>
    </rPh>
    <phoneticPr fontId="9"/>
  </si>
  <si>
    <t>節約2回分2,700円+（通3,500円+特11,000円）</t>
    <rPh sb="0" eb="2">
      <t>セツヤク</t>
    </rPh>
    <rPh sb="3" eb="5">
      <t>カイブン</t>
    </rPh>
    <rPh sb="10" eb="11">
      <t>エン</t>
    </rPh>
    <rPh sb="13" eb="14">
      <t>ツウ</t>
    </rPh>
    <rPh sb="19" eb="20">
      <t>エン</t>
    </rPh>
    <rPh sb="21" eb="22">
      <t>トク</t>
    </rPh>
    <rPh sb="28" eb="29">
      <t>エン</t>
    </rPh>
    <phoneticPr fontId="9"/>
  </si>
  <si>
    <t>節約2回分2,700円+（通3,500円+特3,000円）</t>
    <rPh sb="0" eb="2">
      <t>セツヤク</t>
    </rPh>
    <rPh sb="3" eb="5">
      <t>カイブン</t>
    </rPh>
    <rPh sb="10" eb="11">
      <t>エン</t>
    </rPh>
    <rPh sb="13" eb="14">
      <t>ツウ</t>
    </rPh>
    <rPh sb="19" eb="20">
      <t>エン</t>
    </rPh>
    <rPh sb="21" eb="22">
      <t>トク</t>
    </rPh>
    <rPh sb="27" eb="28">
      <t>エン</t>
    </rPh>
    <phoneticPr fontId="9"/>
  </si>
  <si>
    <t>補足２）　GLT（グローバ指導力育成チーム）　GMT(グローバル会員増強チーム）　GST（グローバル奉仕チーム）　MC（マーケティング・コミュニケーション）　YCE（ユース・キャンプ・アンド・エクスチェンジ）　</t>
    <rPh sb="0" eb="2">
      <t>ホソク</t>
    </rPh>
    <rPh sb="13" eb="16">
      <t>シドウリョク</t>
    </rPh>
    <rPh sb="16" eb="18">
      <t>イクセイ</t>
    </rPh>
    <rPh sb="32" eb="34">
      <t>カイイン</t>
    </rPh>
    <rPh sb="34" eb="36">
      <t>ゾウキョウ</t>
    </rPh>
    <rPh sb="50" eb="52">
      <t>ホウシ</t>
    </rPh>
    <phoneticPr fontId="9"/>
  </si>
  <si>
    <r>
      <t>通常例会食費予算3,500円・</t>
    </r>
    <r>
      <rPr>
        <b/>
        <sz val="10"/>
        <color rgb="FF00B0F0"/>
        <rFont val="ＭＳ Ｐゴシック"/>
        <family val="3"/>
        <charset val="128"/>
      </rPr>
      <t>会員卓話</t>
    </r>
    <phoneticPr fontId="9"/>
  </si>
  <si>
    <r>
      <t>通常例会食費予算3,500円・</t>
    </r>
    <r>
      <rPr>
        <b/>
        <sz val="10"/>
        <color rgb="FF00B0F0"/>
        <rFont val="ＭＳ Ｐゴシック"/>
        <family val="3"/>
        <charset val="128"/>
      </rPr>
      <t>会員卓話</t>
    </r>
    <rPh sb="0" eb="2">
      <t>ツウジョウ</t>
    </rPh>
    <rPh sb="2" eb="4">
      <t>レイカイ</t>
    </rPh>
    <rPh sb="4" eb="5">
      <t>ジョウショク</t>
    </rPh>
    <rPh sb="5" eb="6">
      <t>カイショク</t>
    </rPh>
    <rPh sb="6" eb="8">
      <t>ヨサン</t>
    </rPh>
    <rPh sb="13" eb="14">
      <t>エン</t>
    </rPh>
    <rPh sb="15" eb="17">
      <t>カイイン</t>
    </rPh>
    <rPh sb="17" eb="19">
      <t>タクワ</t>
    </rPh>
    <phoneticPr fontId="9"/>
  </si>
  <si>
    <r>
      <t>節約1回分（前取り1,350円）+通3,500円・</t>
    </r>
    <r>
      <rPr>
        <b/>
        <sz val="10"/>
        <color rgb="FFFF0000"/>
        <rFont val="ＭＳ Ｐゴシック"/>
        <family val="3"/>
        <charset val="128"/>
      </rPr>
      <t>外部卓話</t>
    </r>
    <rPh sb="0" eb="2">
      <t>セツヤク</t>
    </rPh>
    <rPh sb="3" eb="5">
      <t>カイブン</t>
    </rPh>
    <rPh sb="6" eb="7">
      <t>マエ</t>
    </rPh>
    <rPh sb="7" eb="8">
      <t>ト</t>
    </rPh>
    <rPh sb="14" eb="15">
      <t>エン</t>
    </rPh>
    <rPh sb="17" eb="18">
      <t>ツウ</t>
    </rPh>
    <rPh sb="23" eb="24">
      <t>エン</t>
    </rPh>
    <rPh sb="25" eb="27">
      <t>ガイブ</t>
    </rPh>
    <rPh sb="27" eb="29">
      <t>タクワ</t>
    </rPh>
    <phoneticPr fontId="9"/>
  </si>
  <si>
    <r>
      <t>通常例会食費予算3,500円・</t>
    </r>
    <r>
      <rPr>
        <b/>
        <sz val="10"/>
        <color rgb="FFFF0000"/>
        <rFont val="ＭＳ Ｐゴシック"/>
        <family val="3"/>
        <charset val="128"/>
      </rPr>
      <t>外部卓話</t>
    </r>
    <rPh sb="0" eb="2">
      <t>ツウジョウ</t>
    </rPh>
    <rPh sb="2" eb="4">
      <t>レイカイ</t>
    </rPh>
    <rPh sb="4" eb="5">
      <t>ジョウショク</t>
    </rPh>
    <rPh sb="5" eb="6">
      <t>カイショク</t>
    </rPh>
    <rPh sb="6" eb="8">
      <t>ヨサン</t>
    </rPh>
    <rPh sb="13" eb="14">
      <t>エン</t>
    </rPh>
    <rPh sb="15" eb="17">
      <t>ガイブ</t>
    </rPh>
    <rPh sb="17" eb="19">
      <t>タクワ</t>
    </rPh>
    <phoneticPr fontId="9"/>
  </si>
  <si>
    <r>
      <t>通常食事予算3,500円+特別予算2,000円・</t>
    </r>
    <r>
      <rPr>
        <b/>
        <sz val="10"/>
        <color rgb="FF00B0F0"/>
        <rFont val="ＭＳ Ｐゴシック"/>
        <family val="3"/>
        <charset val="128"/>
      </rPr>
      <t>会員卓話</t>
    </r>
  </si>
  <si>
    <r>
      <t>通常食事予算3,500円・</t>
    </r>
    <r>
      <rPr>
        <b/>
        <sz val="10"/>
        <color rgb="FF00B0F0"/>
        <rFont val="ＭＳ Ｐゴシック"/>
        <family val="3"/>
        <charset val="128"/>
      </rPr>
      <t>会員卓話</t>
    </r>
    <rPh sb="0" eb="2">
      <t>ツウジョウ</t>
    </rPh>
    <rPh sb="2" eb="4">
      <t>ショクジ</t>
    </rPh>
    <rPh sb="4" eb="6">
      <t>ヨサン</t>
    </rPh>
    <rPh sb="11" eb="12">
      <t>エン</t>
    </rPh>
    <rPh sb="13" eb="15">
      <t>カイイン</t>
    </rPh>
    <rPh sb="15" eb="17">
      <t>タクワ</t>
    </rPh>
    <phoneticPr fontId="9"/>
  </si>
  <si>
    <t>補足１）　前会長：LCIFコーディネーター　　　　第一副会長：運営委員会統括・GLT委員長　　　　第二副会長：事業委員会統括・GLT副委員長</t>
    <rPh sb="0" eb="2">
      <t>ホソク</t>
    </rPh>
    <rPh sb="5" eb="8">
      <t>ゼンカイチョウ</t>
    </rPh>
    <rPh sb="25" eb="27">
      <t>ダイイチ</t>
    </rPh>
    <rPh sb="27" eb="30">
      <t>フクカイチョウ</t>
    </rPh>
    <rPh sb="31" eb="33">
      <t>ウンエイ</t>
    </rPh>
    <rPh sb="33" eb="36">
      <t>イインカイ</t>
    </rPh>
    <rPh sb="36" eb="38">
      <t>トウカツ</t>
    </rPh>
    <rPh sb="42" eb="45">
      <t>イインチョウ</t>
    </rPh>
    <rPh sb="49" eb="51">
      <t>ダイニ</t>
    </rPh>
    <rPh sb="51" eb="54">
      <t>フクカイチョウ</t>
    </rPh>
    <rPh sb="55" eb="57">
      <t>ジギョウ</t>
    </rPh>
    <rPh sb="57" eb="60">
      <t>イインカイ</t>
    </rPh>
    <rPh sb="60" eb="62">
      <t>トウカツ</t>
    </rPh>
    <rPh sb="66" eb="70">
      <t>フクイインチョウ</t>
    </rPh>
    <phoneticPr fontId="9"/>
  </si>
  <si>
    <t>　　　　　　会員理事：GMT委員長・歴代会長順　　　　プログラムコーディネーター：MC委員長兼任</t>
    <rPh sb="6" eb="8">
      <t>カイイン</t>
    </rPh>
    <rPh sb="8" eb="10">
      <t>リジ</t>
    </rPh>
    <rPh sb="14" eb="17">
      <t>イインチョウ</t>
    </rPh>
    <rPh sb="18" eb="20">
      <t>レキダイ</t>
    </rPh>
    <rPh sb="20" eb="22">
      <t>カイチョウ</t>
    </rPh>
    <rPh sb="22" eb="23">
      <t>ジュン</t>
    </rPh>
    <rPh sb="43" eb="46">
      <t>イインチョウ</t>
    </rPh>
    <rPh sb="46" eb="48">
      <t>ケンニン</t>
    </rPh>
    <phoneticPr fontId="9"/>
  </si>
  <si>
    <t>理  事  （２年目）</t>
    <rPh sb="0" eb="1">
      <t>リ</t>
    </rPh>
    <rPh sb="3" eb="4">
      <t>コト</t>
    </rPh>
    <rPh sb="8" eb="10">
      <t>ネンメ</t>
    </rPh>
    <phoneticPr fontId="9"/>
  </si>
  <si>
    <t>ライオンテーマー</t>
  </si>
  <si>
    <t>理  事  （１年目）</t>
    <rPh sb="0" eb="1">
      <t>リ</t>
    </rPh>
    <rPh sb="3" eb="4">
      <t>コト</t>
    </rPh>
    <rPh sb="8" eb="10">
      <t>ネンメ</t>
    </rPh>
    <phoneticPr fontId="9"/>
  </si>
  <si>
    <t>プログラムコーディネーター</t>
  </si>
  <si>
    <t>LCIFコーディネーター</t>
  </si>
  <si>
    <t>テールツイスター</t>
  </si>
  <si>
    <t>会　 員　 理　 事</t>
    <rPh sb="0" eb="1">
      <t>カイ</t>
    </rPh>
    <rPh sb="3" eb="4">
      <t>イン</t>
    </rPh>
    <rPh sb="6" eb="7">
      <t>リ</t>
    </rPh>
    <rPh sb="9" eb="10">
      <t>コト</t>
    </rPh>
    <phoneticPr fontId="9"/>
  </si>
  <si>
    <t>GLT</t>
  </si>
  <si>
    <t>GMT</t>
  </si>
  <si>
    <t>MC</t>
  </si>
  <si>
    <t>GST</t>
  </si>
  <si>
    <t>YCE</t>
  </si>
  <si>
    <t>19:00 - 20:30</t>
  </si>
  <si>
    <t>　19:00～</t>
  </si>
  <si>
    <t>　20:00</t>
  </si>
  <si>
    <t>18:00 - 20:30</t>
  </si>
  <si>
    <t>うべ祭り</t>
    <rPh sb="2" eb="3">
      <t>マツ</t>
    </rPh>
    <phoneticPr fontId="14"/>
  </si>
  <si>
    <t>10:00 - 12:00</t>
  </si>
  <si>
    <t>18:30 - 20:30</t>
  </si>
  <si>
    <r>
      <t>通常例会食費予算3,500円・</t>
    </r>
    <r>
      <rPr>
        <b/>
        <sz val="10"/>
        <color rgb="FFFF0000"/>
        <rFont val="ＭＳ Ｐゴシック"/>
        <family val="3"/>
        <charset val="128"/>
      </rPr>
      <t>外部卓話（ゲストスピーカー）</t>
    </r>
    <phoneticPr fontId="9"/>
  </si>
  <si>
    <t>みんなで軽食（カレー）+漬物盛合せ</t>
    <rPh sb="4" eb="6">
      <t>ケイショク</t>
    </rPh>
    <rPh sb="12" eb="14">
      <t>ツケモノ</t>
    </rPh>
    <rPh sb="14" eb="16">
      <t>モリアワ</t>
    </rPh>
    <phoneticPr fontId="9"/>
  </si>
  <si>
    <t>みんなで軽食（未定）+漬物盛合せ</t>
    <rPh sb="4" eb="6">
      <t>ケイショク</t>
    </rPh>
    <rPh sb="7" eb="9">
      <t>ミテイ</t>
    </rPh>
    <rPh sb="11" eb="13">
      <t>ツケモノ</t>
    </rPh>
    <rPh sb="13" eb="15">
      <t>モリアワ</t>
    </rPh>
    <phoneticPr fontId="9"/>
  </si>
  <si>
    <t>池田　和枝</t>
    <rPh sb="0" eb="2">
      <t>イケダ</t>
    </rPh>
    <rPh sb="3" eb="5">
      <t>カズエ</t>
    </rPh>
    <phoneticPr fontId="9"/>
  </si>
  <si>
    <t>磯中　将太</t>
    <rPh sb="0" eb="2">
      <t>イソナカ</t>
    </rPh>
    <rPh sb="3" eb="5">
      <t>ショウタ</t>
    </rPh>
    <phoneticPr fontId="9"/>
  </si>
  <si>
    <t>前田　吉孝</t>
    <rPh sb="0" eb="2">
      <t>マエダ</t>
    </rPh>
    <rPh sb="3" eb="5">
      <t>ヨシタカ</t>
    </rPh>
    <phoneticPr fontId="9"/>
  </si>
  <si>
    <t>尾﨑　輝彦</t>
    <rPh sb="0" eb="2">
      <t>オサキ</t>
    </rPh>
    <rPh sb="3" eb="5">
      <t>テルヒコ</t>
    </rPh>
    <phoneticPr fontId="9"/>
  </si>
  <si>
    <t>明徳　親徳</t>
    <rPh sb="0" eb="2">
      <t>ミョウトク</t>
    </rPh>
    <rPh sb="3" eb="5">
      <t>チカノリ</t>
    </rPh>
    <phoneticPr fontId="9"/>
  </si>
  <si>
    <t>羽立　芳弘</t>
    <rPh sb="0" eb="2">
      <t>ハタテ</t>
    </rPh>
    <rPh sb="3" eb="5">
      <t>ヨシヒロ</t>
    </rPh>
    <phoneticPr fontId="9"/>
  </si>
  <si>
    <t>池永　輝義</t>
    <rPh sb="0" eb="2">
      <t>イケナガ</t>
    </rPh>
    <rPh sb="3" eb="4">
      <t>キ</t>
    </rPh>
    <rPh sb="4" eb="5">
      <t>ヨシ</t>
    </rPh>
    <phoneticPr fontId="9"/>
  </si>
  <si>
    <t>8(木)</t>
    <phoneticPr fontId="14"/>
  </si>
  <si>
    <t>2020年度初例会</t>
    <rPh sb="4" eb="6">
      <t>ネンド</t>
    </rPh>
    <rPh sb="6" eb="7">
      <t>ハツ</t>
    </rPh>
    <rPh sb="7" eb="9">
      <t>レイカイ</t>
    </rPh>
    <phoneticPr fontId="9"/>
  </si>
  <si>
    <t>＊第67回年次大会下関大会</t>
    <rPh sb="1" eb="2">
      <t>ダイ</t>
    </rPh>
    <rPh sb="4" eb="5">
      <t>カイ</t>
    </rPh>
    <rPh sb="5" eb="7">
      <t>ネンジ</t>
    </rPh>
    <rPh sb="7" eb="9">
      <t>タイカイ</t>
    </rPh>
    <rPh sb="9" eb="11">
      <t>シモノセキ</t>
    </rPh>
    <rPh sb="11" eb="13">
      <t>タイカイ</t>
    </rPh>
    <phoneticPr fontId="14"/>
  </si>
  <si>
    <t>酒田　三男</t>
    <rPh sb="0" eb="2">
      <t>サカタ</t>
    </rPh>
    <rPh sb="3" eb="5">
      <t>ミツオ</t>
    </rPh>
    <phoneticPr fontId="9"/>
  </si>
  <si>
    <t>石原　哲男</t>
    <rPh sb="0" eb="2">
      <t>イシハラ</t>
    </rPh>
    <rPh sb="3" eb="4">
      <t>テツ</t>
    </rPh>
    <rPh sb="4" eb="5">
      <t>オ</t>
    </rPh>
    <phoneticPr fontId="9"/>
  </si>
  <si>
    <t>石川　敬久</t>
    <rPh sb="0" eb="2">
      <t>イシカワ</t>
    </rPh>
    <rPh sb="3" eb="5">
      <t>タカヒサ</t>
    </rPh>
    <phoneticPr fontId="9"/>
  </si>
  <si>
    <t>前田　耕作</t>
    <rPh sb="0" eb="2">
      <t>マエダ</t>
    </rPh>
    <rPh sb="3" eb="5">
      <t>コウサク</t>
    </rPh>
    <phoneticPr fontId="14"/>
  </si>
  <si>
    <t>田中　英巳</t>
    <rPh sb="0" eb="2">
      <t>タナカ</t>
    </rPh>
    <rPh sb="3" eb="5">
      <t>ヒデミ</t>
    </rPh>
    <phoneticPr fontId="9"/>
  </si>
  <si>
    <t>安楽　晴義</t>
    <rPh sb="0" eb="2">
      <t>アンラク</t>
    </rPh>
    <rPh sb="3" eb="5">
      <t>ハルヨシ</t>
    </rPh>
    <phoneticPr fontId="9"/>
  </si>
  <si>
    <t>藤本　定一</t>
    <rPh sb="0" eb="2">
      <t>フジモト</t>
    </rPh>
    <rPh sb="3" eb="5">
      <t>サダカズ</t>
    </rPh>
    <phoneticPr fontId="9"/>
  </si>
  <si>
    <t>国吉　光志</t>
    <rPh sb="0" eb="2">
      <t>クニヨシ</t>
    </rPh>
    <rPh sb="3" eb="4">
      <t>ヒカリ</t>
    </rPh>
    <rPh sb="4" eb="5">
      <t>ココロザシ</t>
    </rPh>
    <phoneticPr fontId="9"/>
  </si>
  <si>
    <t>島田　政明</t>
    <rPh sb="0" eb="2">
      <t>シマタ</t>
    </rPh>
    <rPh sb="3" eb="5">
      <t>マサアキ</t>
    </rPh>
    <phoneticPr fontId="9"/>
  </si>
  <si>
    <t>30(木)</t>
    <rPh sb="3" eb="4">
      <t>キ</t>
    </rPh>
    <phoneticPr fontId="14"/>
  </si>
  <si>
    <t>6(月)</t>
    <rPh sb="2" eb="3">
      <t>ゲツ</t>
    </rPh>
    <phoneticPr fontId="9"/>
  </si>
  <si>
    <t>3(月)</t>
    <rPh sb="2" eb="3">
      <t>ゲツ</t>
    </rPh>
    <phoneticPr fontId="9"/>
  </si>
  <si>
    <t>7(水)</t>
    <phoneticPr fontId="14"/>
  </si>
  <si>
    <t>11(水)</t>
    <rPh sb="3" eb="4">
      <t>スイ</t>
    </rPh>
    <phoneticPr fontId="9"/>
  </si>
  <si>
    <t>23(水)</t>
    <phoneticPr fontId="14"/>
  </si>
  <si>
    <t>山口県下関市</t>
    <rPh sb="0" eb="2">
      <t>ヤマグチ</t>
    </rPh>
    <rPh sb="2" eb="3">
      <t>ケン</t>
    </rPh>
    <rPh sb="3" eb="5">
      <t>シモノセキ</t>
    </rPh>
    <rPh sb="5" eb="6">
      <t>シ</t>
    </rPh>
    <phoneticPr fontId="14"/>
  </si>
  <si>
    <t>17（土）-18（日）</t>
    <rPh sb="3" eb="4">
      <t>ド</t>
    </rPh>
    <rPh sb="9" eb="10">
      <t>ヒ</t>
    </rPh>
    <phoneticPr fontId="14"/>
  </si>
  <si>
    <t>三 (日)</t>
    <rPh sb="0" eb="1">
      <t>サン</t>
    </rPh>
    <rPh sb="3" eb="4">
      <t>ヒ</t>
    </rPh>
    <phoneticPr fontId="14"/>
  </si>
  <si>
    <t>一 (木)</t>
    <rPh sb="0" eb="1">
      <t>イチ</t>
    </rPh>
    <rPh sb="3" eb="4">
      <t>キ</t>
    </rPh>
    <phoneticPr fontId="14"/>
  </si>
  <si>
    <t>通常の例会料理</t>
    <rPh sb="0" eb="2">
      <t>ツウジョウ</t>
    </rPh>
    <rPh sb="3" eb="5">
      <t>レイカイ</t>
    </rPh>
    <rPh sb="5" eb="7">
      <t>リョウリ</t>
    </rPh>
    <phoneticPr fontId="9"/>
  </si>
  <si>
    <t>みんなで軽食（タンシチュー）+漬物盛合せ</t>
    <rPh sb="4" eb="6">
      <t>ケイショク</t>
    </rPh>
    <rPh sb="15" eb="17">
      <t>ツケモノ</t>
    </rPh>
    <rPh sb="17" eb="19">
      <t>モリアワ</t>
    </rPh>
    <phoneticPr fontId="9"/>
  </si>
  <si>
    <t>通常の例会料理（和華予定）</t>
    <rPh sb="0" eb="2">
      <t>ツウジョウ</t>
    </rPh>
    <rPh sb="3" eb="5">
      <t>レイカイ</t>
    </rPh>
    <rPh sb="5" eb="7">
      <t>リョウリ</t>
    </rPh>
    <rPh sb="8" eb="9">
      <t>ワ</t>
    </rPh>
    <rPh sb="9" eb="10">
      <t>ハナ</t>
    </rPh>
    <rPh sb="10" eb="12">
      <t>ヨテイ</t>
    </rPh>
    <phoneticPr fontId="9"/>
  </si>
  <si>
    <t>年次大会（山口県下関市）</t>
    <rPh sb="0" eb="2">
      <t>ネンジ</t>
    </rPh>
    <rPh sb="2" eb="4">
      <t>タイカイ</t>
    </rPh>
    <rPh sb="5" eb="7">
      <t>ヤマグチ</t>
    </rPh>
    <rPh sb="7" eb="8">
      <t>ケン</t>
    </rPh>
    <rPh sb="8" eb="10">
      <t>シモノセキ</t>
    </rPh>
    <rPh sb="10" eb="11">
      <t>シ</t>
    </rPh>
    <phoneticPr fontId="9"/>
  </si>
  <si>
    <t>納涼例会（Beer　Garden）</t>
    <rPh sb="0" eb="2">
      <t>ノウリョウ</t>
    </rPh>
    <rPh sb="2" eb="4">
      <t>レイカイ</t>
    </rPh>
    <phoneticPr fontId="9"/>
  </si>
  <si>
    <t>17(水)</t>
    <phoneticPr fontId="14"/>
  </si>
  <si>
    <t>桜井　正明</t>
    <phoneticPr fontId="9"/>
  </si>
  <si>
    <t>桜井　正明</t>
    <phoneticPr fontId="9"/>
  </si>
  <si>
    <t>2020年・7月～2021・6月　宇部ライオンズクラブ組織表（案）</t>
    <rPh sb="4" eb="5">
      <t>ネン</t>
    </rPh>
    <rPh sb="7" eb="8">
      <t>ガツ</t>
    </rPh>
    <rPh sb="15" eb="16">
      <t>ガツ</t>
    </rPh>
    <rPh sb="17" eb="19">
      <t>ウベ</t>
    </rPh>
    <rPh sb="27" eb="29">
      <t>ソシキ</t>
    </rPh>
    <rPh sb="29" eb="30">
      <t>ヒョウ</t>
    </rPh>
    <rPh sb="31" eb="32">
      <t>アン</t>
    </rPh>
    <phoneticPr fontId="9"/>
  </si>
  <si>
    <t>2019～2020年度（地区役員）</t>
    <rPh sb="9" eb="11">
      <t>ネンド</t>
    </rPh>
    <rPh sb="12" eb="14">
      <t>チク</t>
    </rPh>
    <rPh sb="14" eb="16">
      <t>ヤクイン</t>
    </rPh>
    <phoneticPr fontId="9"/>
  </si>
  <si>
    <t>＊ ガバナー公式訪問・6L合同例会9/11</t>
    <phoneticPr fontId="14"/>
  </si>
  <si>
    <t>30(木)</t>
    <rPh sb="3" eb="4">
      <t>モク</t>
    </rPh>
    <phoneticPr fontId="14"/>
  </si>
  <si>
    <t>内山　智将</t>
    <rPh sb="0" eb="2">
      <t>ウチヤマ</t>
    </rPh>
    <rPh sb="3" eb="4">
      <t>トモ</t>
    </rPh>
    <rPh sb="4" eb="5">
      <t>マサ</t>
    </rPh>
    <phoneticPr fontId="9"/>
  </si>
  <si>
    <t>有好　浩一　　　泥谷　卓央　　　　　　　　　　　　　　　　　　　　　　　　　</t>
    <rPh sb="0" eb="2">
      <t>アリヨシ</t>
    </rPh>
    <rPh sb="3" eb="5">
      <t>コウイチ</t>
    </rPh>
    <rPh sb="8" eb="10">
      <t>ヒジヤ</t>
    </rPh>
    <rPh sb="11" eb="13">
      <t>タクオウ</t>
    </rPh>
    <phoneticPr fontId="9"/>
  </si>
  <si>
    <t>19:00 - 20:30</t>
    <phoneticPr fontId="14"/>
  </si>
  <si>
    <t>ＡＮＡ</t>
    <phoneticPr fontId="9"/>
  </si>
  <si>
    <t>下関市</t>
    <rPh sb="0" eb="3">
      <t>シモノセキシ</t>
    </rPh>
    <phoneticPr fontId="14"/>
  </si>
  <si>
    <t>2人でビール1本（通常通）</t>
    <rPh sb="0" eb="2">
      <t>ツウジョウ</t>
    </rPh>
    <rPh sb="3" eb="5">
      <t>レイカイ</t>
    </rPh>
    <rPh sb="5" eb="7">
      <t>リョウリ</t>
    </rPh>
    <rPh sb="8" eb="10">
      <t>チュウカ</t>
    </rPh>
    <rPh sb="10" eb="12">
      <t>ヨテイ</t>
    </rPh>
    <phoneticPr fontId="9"/>
  </si>
  <si>
    <t>藤中　義久</t>
    <phoneticPr fontId="9"/>
  </si>
  <si>
    <t>9(水)</t>
    <phoneticPr fontId="14"/>
  </si>
  <si>
    <r>
      <t>12</t>
    </r>
    <r>
      <rPr>
        <b/>
        <sz val="10"/>
        <rFont val="ＭＳ Ｐゴシック"/>
        <family val="3"/>
        <charset val="128"/>
      </rPr>
      <t>(木)</t>
    </r>
    <phoneticPr fontId="14"/>
  </si>
  <si>
    <r>
      <t>14</t>
    </r>
    <r>
      <rPr>
        <b/>
        <sz val="10"/>
        <rFont val="ＭＳ Ｐゴシック"/>
        <family val="3"/>
        <charset val="128"/>
      </rPr>
      <t>(木)</t>
    </r>
    <phoneticPr fontId="14"/>
  </si>
  <si>
    <r>
      <t>18</t>
    </r>
    <r>
      <rPr>
        <b/>
        <sz val="10"/>
        <rFont val="ＭＳ Ｐゴシック"/>
        <family val="3"/>
        <charset val="128"/>
      </rPr>
      <t>(木)</t>
    </r>
    <phoneticPr fontId="14"/>
  </si>
  <si>
    <r>
      <t>13</t>
    </r>
    <r>
      <rPr>
        <b/>
        <sz val="10"/>
        <rFont val="ＭＳ Ｐゴシック"/>
        <family val="3"/>
        <charset val="128"/>
      </rPr>
      <t>(木)</t>
    </r>
    <phoneticPr fontId="14"/>
  </si>
  <si>
    <t>12(月)</t>
    <rPh sb="3" eb="4">
      <t>ゲツ</t>
    </rPh>
    <phoneticPr fontId="9"/>
  </si>
  <si>
    <t>9(木)</t>
    <phoneticPr fontId="14"/>
  </si>
  <si>
    <t>20(木)</t>
    <phoneticPr fontId="14"/>
  </si>
  <si>
    <t>26(水)</t>
    <phoneticPr fontId="14"/>
  </si>
  <si>
    <t>10(木)</t>
    <phoneticPr fontId="14"/>
  </si>
  <si>
    <t>16(水)</t>
    <phoneticPr fontId="14"/>
  </si>
  <si>
    <t>9(水)</t>
    <phoneticPr fontId="14"/>
  </si>
  <si>
    <t>28(水)</t>
    <phoneticPr fontId="14"/>
  </si>
  <si>
    <t>7(水)</t>
    <phoneticPr fontId="14"/>
  </si>
  <si>
    <t>11(水)</t>
    <phoneticPr fontId="14"/>
  </si>
  <si>
    <r>
      <t>10</t>
    </r>
    <r>
      <rPr>
        <b/>
        <sz val="10"/>
        <rFont val="ＭＳ Ｐゴシック"/>
        <family val="3"/>
        <charset val="128"/>
      </rPr>
      <t>(木)</t>
    </r>
    <phoneticPr fontId="14"/>
  </si>
  <si>
    <t>27(水)</t>
    <phoneticPr fontId="14"/>
  </si>
  <si>
    <t>13(水)</t>
    <phoneticPr fontId="14"/>
  </si>
  <si>
    <t>31(水)</t>
    <phoneticPr fontId="14"/>
  </si>
  <si>
    <t>3(水)</t>
    <phoneticPr fontId="14"/>
  </si>
  <si>
    <t>17(水)</t>
    <phoneticPr fontId="14"/>
  </si>
  <si>
    <t>21(水)</t>
    <phoneticPr fontId="14"/>
  </si>
  <si>
    <t>２０２０年７月～２０２１年６月　宇部ライオンズクラブ年次計画〔案〕</t>
    <rPh sb="4" eb="5">
      <t>ネン</t>
    </rPh>
    <rPh sb="6" eb="7">
      <t>ガツ</t>
    </rPh>
    <rPh sb="12" eb="13">
      <t>ネン</t>
    </rPh>
    <rPh sb="14" eb="15">
      <t>ガツ</t>
    </rPh>
    <rPh sb="16" eb="18">
      <t>ウベ</t>
    </rPh>
    <rPh sb="26" eb="28">
      <t>ネンジ</t>
    </rPh>
    <rPh sb="28" eb="30">
      <t>ケイカク</t>
    </rPh>
    <rPh sb="31" eb="32">
      <t>アン</t>
    </rPh>
    <phoneticPr fontId="14"/>
  </si>
  <si>
    <t>*　今年度4回程度の軽食例会を設け、余剰金は家族例会等の食費に回すことと致します。</t>
    <rPh sb="2" eb="5">
      <t>コンネンド</t>
    </rPh>
    <rPh sb="6" eb="7">
      <t>カイ</t>
    </rPh>
    <rPh sb="7" eb="9">
      <t>テイド</t>
    </rPh>
    <rPh sb="10" eb="12">
      <t>ケイショク</t>
    </rPh>
    <rPh sb="12" eb="14">
      <t>レイカイ</t>
    </rPh>
    <rPh sb="15" eb="16">
      <t>モウ</t>
    </rPh>
    <rPh sb="18" eb="20">
      <t>ヨジョウ</t>
    </rPh>
    <rPh sb="20" eb="21">
      <t>キン</t>
    </rPh>
    <rPh sb="22" eb="24">
      <t>カゾク</t>
    </rPh>
    <rPh sb="24" eb="26">
      <t>レイカイ</t>
    </rPh>
    <rPh sb="26" eb="27">
      <t>トウ</t>
    </rPh>
    <rPh sb="28" eb="30">
      <t>ショクヒ</t>
    </rPh>
    <rPh sb="31" eb="32">
      <t>マワ</t>
    </rPh>
    <rPh sb="36" eb="37">
      <t>イタ</t>
    </rPh>
    <phoneticPr fontId="14"/>
  </si>
  <si>
    <t>*　MU出席については必ず前日までに事務局に連絡することと致します。</t>
    <rPh sb="4" eb="6">
      <t>シュッセキ</t>
    </rPh>
    <rPh sb="11" eb="12">
      <t>カナラ</t>
    </rPh>
    <rPh sb="13" eb="15">
      <t>ゼンジツ</t>
    </rPh>
    <rPh sb="18" eb="21">
      <t>ジムキョク</t>
    </rPh>
    <rPh sb="22" eb="24">
      <t>レンラク</t>
    </rPh>
    <rPh sb="29" eb="30">
      <t>イタ</t>
    </rPh>
    <phoneticPr fontId="14"/>
  </si>
  <si>
    <t>その他</t>
    <rPh sb="2" eb="3">
      <t>タ</t>
    </rPh>
    <phoneticPr fontId="14"/>
  </si>
  <si>
    <t>・・・（現行通り）</t>
    <rPh sb="4" eb="6">
      <t>ゲンコウ</t>
    </rPh>
    <rPh sb="6" eb="7">
      <t>トオ</t>
    </rPh>
    <phoneticPr fontId="14"/>
  </si>
  <si>
    <t>*　ミーティングレポートは事前に各人（各社）宛にメール（メールが困難な方はFAX）にて発送致します。</t>
    <rPh sb="13" eb="15">
      <t>ジゼン</t>
    </rPh>
    <rPh sb="16" eb="18">
      <t>カクジン</t>
    </rPh>
    <rPh sb="19" eb="21">
      <t>カクシャ</t>
    </rPh>
    <rPh sb="22" eb="23">
      <t>アテ</t>
    </rPh>
    <rPh sb="32" eb="34">
      <t>コンナン</t>
    </rPh>
    <rPh sb="35" eb="36">
      <t>カタ</t>
    </rPh>
    <rPh sb="43" eb="45">
      <t>ハッソウ</t>
    </rPh>
    <rPh sb="45" eb="46">
      <t>イタ</t>
    </rPh>
    <phoneticPr fontId="14"/>
  </si>
  <si>
    <t>ミーティングレポートの発送について</t>
    <rPh sb="11" eb="13">
      <t>ハッソウ</t>
    </rPh>
    <phoneticPr fontId="14"/>
  </si>
  <si>
    <t>ネクタイ）の期間は5月から10月まで。ジャケット着用と致します。ライオンズバッジ着用は順守のこと。</t>
    <rPh sb="6" eb="8">
      <t>キカン</t>
    </rPh>
    <rPh sb="10" eb="11">
      <t>ガツ</t>
    </rPh>
    <rPh sb="15" eb="16">
      <t>ガツ</t>
    </rPh>
    <rPh sb="24" eb="26">
      <t>チャクヨウ</t>
    </rPh>
    <rPh sb="27" eb="28">
      <t>イタ</t>
    </rPh>
    <rPh sb="40" eb="42">
      <t>チャクヨウ</t>
    </rPh>
    <rPh sb="43" eb="45">
      <t>ジュンシュ</t>
    </rPh>
    <phoneticPr fontId="14"/>
  </si>
  <si>
    <t>*　納涼例会・花見例会・年末および年度末家族例会の服装は自由と致します。また夏季服装（ノー</t>
    <rPh sb="2" eb="4">
      <t>ノウリョウ</t>
    </rPh>
    <rPh sb="4" eb="6">
      <t>レイカイ</t>
    </rPh>
    <rPh sb="7" eb="9">
      <t>ハナミ</t>
    </rPh>
    <rPh sb="9" eb="11">
      <t>レイカイ</t>
    </rPh>
    <rPh sb="12" eb="14">
      <t>ネンマツ</t>
    </rPh>
    <rPh sb="17" eb="20">
      <t>ネンドマツ</t>
    </rPh>
    <rPh sb="20" eb="22">
      <t>カゾク</t>
    </rPh>
    <rPh sb="22" eb="24">
      <t>レイカイ</t>
    </rPh>
    <rPh sb="25" eb="27">
      <t>フクソウ</t>
    </rPh>
    <rPh sb="28" eb="30">
      <t>ジユウ</t>
    </rPh>
    <rPh sb="31" eb="32">
      <t>イタ</t>
    </rPh>
    <rPh sb="38" eb="40">
      <t>カキ</t>
    </rPh>
    <rPh sb="40" eb="42">
      <t>フクソウ</t>
    </rPh>
    <phoneticPr fontId="14"/>
  </si>
  <si>
    <t>特別例会・夏季服装・およびバッジ着用の順守について</t>
    <rPh sb="0" eb="2">
      <t>トクベツ</t>
    </rPh>
    <rPh sb="2" eb="4">
      <t>レイカイ</t>
    </rPh>
    <rPh sb="5" eb="7">
      <t>カキ</t>
    </rPh>
    <rPh sb="7" eb="9">
      <t>フクソウ</t>
    </rPh>
    <rPh sb="16" eb="18">
      <t>チャクヨウ</t>
    </rPh>
    <rPh sb="19" eb="21">
      <t>ジュンシュ</t>
    </rPh>
    <phoneticPr fontId="14"/>
  </si>
  <si>
    <t>*　理事会は必要な場合には、常設委員会の委員長の出席を求めることができるものと致します。</t>
    <rPh sb="2" eb="5">
      <t>リジカイ</t>
    </rPh>
    <rPh sb="6" eb="8">
      <t>ヒツヨウ</t>
    </rPh>
    <rPh sb="9" eb="11">
      <t>バアイ</t>
    </rPh>
    <rPh sb="14" eb="16">
      <t>ジョウセツ</t>
    </rPh>
    <rPh sb="16" eb="19">
      <t>イインカイ</t>
    </rPh>
    <rPh sb="20" eb="23">
      <t>イインチョウ</t>
    </rPh>
    <rPh sb="24" eb="26">
      <t>シュッセキ</t>
    </rPh>
    <rPh sb="27" eb="28">
      <t>モト</t>
    </rPh>
    <rPh sb="39" eb="40">
      <t>イタ</t>
    </rPh>
    <phoneticPr fontId="14"/>
  </si>
  <si>
    <t>常設委員会委員長の理事会出席について</t>
    <rPh sb="0" eb="2">
      <t>ジョウセツ</t>
    </rPh>
    <rPh sb="2" eb="5">
      <t>イインカイ</t>
    </rPh>
    <rPh sb="5" eb="8">
      <t>イインチョウ</t>
    </rPh>
    <rPh sb="9" eb="12">
      <t>リジカイ</t>
    </rPh>
    <rPh sb="12" eb="14">
      <t>シュッセキ</t>
    </rPh>
    <phoneticPr fontId="14"/>
  </si>
  <si>
    <t>諮ることと致します。</t>
    <rPh sb="0" eb="1">
      <t>ハカ</t>
    </rPh>
    <rPh sb="5" eb="6">
      <t>イタ</t>
    </rPh>
    <phoneticPr fontId="14"/>
  </si>
  <si>
    <t>*　原則として、会員は無償、外部卓話者については知名度、交通費が異なるため、その都度例会に</t>
    <rPh sb="2" eb="4">
      <t>ゲンソク</t>
    </rPh>
    <rPh sb="8" eb="10">
      <t>カイイン</t>
    </rPh>
    <rPh sb="11" eb="13">
      <t>ムショウ</t>
    </rPh>
    <rPh sb="14" eb="16">
      <t>ガイブ</t>
    </rPh>
    <rPh sb="16" eb="18">
      <t>タクワ</t>
    </rPh>
    <rPh sb="18" eb="19">
      <t>シャ</t>
    </rPh>
    <rPh sb="24" eb="27">
      <t>チメイド</t>
    </rPh>
    <rPh sb="28" eb="31">
      <t>コウツウヒ</t>
    </rPh>
    <rPh sb="32" eb="33">
      <t>コト</t>
    </rPh>
    <rPh sb="40" eb="42">
      <t>ツド</t>
    </rPh>
    <rPh sb="42" eb="44">
      <t>レイカイ</t>
    </rPh>
    <phoneticPr fontId="14"/>
  </si>
  <si>
    <t>卓話の謝礼金について</t>
    <rPh sb="0" eb="2">
      <t>タクワ</t>
    </rPh>
    <rPh sb="3" eb="5">
      <t>シャレイ</t>
    </rPh>
    <rPh sb="5" eb="6">
      <t>キン</t>
    </rPh>
    <phoneticPr fontId="14"/>
  </si>
  <si>
    <t>スポンサーは努めて新会員に対し他会員の紹介、ライオニズムの継承に努めることと致します。</t>
    <rPh sb="6" eb="7">
      <t>ツト</t>
    </rPh>
    <rPh sb="9" eb="12">
      <t>シンカイイン</t>
    </rPh>
    <rPh sb="13" eb="14">
      <t>タイ</t>
    </rPh>
    <rPh sb="15" eb="16">
      <t>タ</t>
    </rPh>
    <rPh sb="16" eb="18">
      <t>カイイン</t>
    </rPh>
    <rPh sb="19" eb="21">
      <t>ショウカイ</t>
    </rPh>
    <rPh sb="29" eb="31">
      <t>ケイショウ</t>
    </rPh>
    <rPh sb="32" eb="33">
      <t>ツト</t>
    </rPh>
    <rPh sb="38" eb="39">
      <t>イタ</t>
    </rPh>
    <phoneticPr fontId="14"/>
  </si>
  <si>
    <t>*　新会員の席は入会から約3か月間はスポンサーと一緒に、かつ毎回異なるテーブルに配置し、</t>
    <rPh sb="2" eb="5">
      <t>シンカイイン</t>
    </rPh>
    <rPh sb="6" eb="7">
      <t>セキ</t>
    </rPh>
    <rPh sb="8" eb="10">
      <t>ニュウカイ</t>
    </rPh>
    <rPh sb="12" eb="13">
      <t>ヤク</t>
    </rPh>
    <rPh sb="15" eb="17">
      <t>ゲツカン</t>
    </rPh>
    <rPh sb="24" eb="26">
      <t>イッショ</t>
    </rPh>
    <rPh sb="30" eb="32">
      <t>マイカイ</t>
    </rPh>
    <rPh sb="32" eb="33">
      <t>コト</t>
    </rPh>
    <rPh sb="40" eb="42">
      <t>ハイチ</t>
    </rPh>
    <phoneticPr fontId="14"/>
  </si>
  <si>
    <t>新会員の席順とスポンサーの役割について</t>
    <rPh sb="0" eb="3">
      <t>シンカイイン</t>
    </rPh>
    <rPh sb="4" eb="6">
      <t>セキジュン</t>
    </rPh>
    <rPh sb="13" eb="15">
      <t>ヤクワリ</t>
    </rPh>
    <phoneticPr fontId="14"/>
  </si>
  <si>
    <t>*　会長・幹事・前会長（1番テーブル固定）　副幹事（3番テーブル固定）。</t>
    <rPh sb="2" eb="4">
      <t>カイチョウ</t>
    </rPh>
    <rPh sb="5" eb="7">
      <t>カンジ</t>
    </rPh>
    <rPh sb="8" eb="11">
      <t>ゼンカイチョウ</t>
    </rPh>
    <rPh sb="13" eb="14">
      <t>バン</t>
    </rPh>
    <rPh sb="18" eb="20">
      <t>コテイ</t>
    </rPh>
    <rPh sb="22" eb="25">
      <t>フクカンジ</t>
    </rPh>
    <rPh sb="27" eb="28">
      <t>バン</t>
    </rPh>
    <rPh sb="32" eb="34">
      <t>コテイ</t>
    </rPh>
    <phoneticPr fontId="14"/>
  </si>
  <si>
    <t>例会テーブルの役員配置について</t>
    <rPh sb="0" eb="2">
      <t>レイカイ</t>
    </rPh>
    <rPh sb="7" eb="9">
      <t>ヤクイン</t>
    </rPh>
    <rPh sb="9" eb="11">
      <t>ハイチ</t>
    </rPh>
    <phoneticPr fontId="14"/>
  </si>
  <si>
    <t>*　例会・理事会は禁煙と致します。</t>
    <rPh sb="2" eb="4">
      <t>レイカイ</t>
    </rPh>
    <rPh sb="5" eb="8">
      <t>リジカイ</t>
    </rPh>
    <rPh sb="9" eb="11">
      <t>キンエン</t>
    </rPh>
    <rPh sb="12" eb="13">
      <t>イタ</t>
    </rPh>
    <phoneticPr fontId="14"/>
  </si>
  <si>
    <t>例会・理事会の禁煙について</t>
    <rPh sb="0" eb="2">
      <t>レイカイ</t>
    </rPh>
    <rPh sb="3" eb="6">
      <t>リジカイ</t>
    </rPh>
    <rPh sb="7" eb="9">
      <t>キンエン</t>
    </rPh>
    <phoneticPr fontId="14"/>
  </si>
  <si>
    <t>*　FAX、あるいはメールにて案内致します。</t>
    <rPh sb="15" eb="17">
      <t>アンナイ</t>
    </rPh>
    <rPh sb="17" eb="18">
      <t>イタ</t>
    </rPh>
    <phoneticPr fontId="14"/>
  </si>
  <si>
    <t>例会案内方法について</t>
    <rPh sb="0" eb="2">
      <t>レイカイ</t>
    </rPh>
    <rPh sb="2" eb="4">
      <t>アンナイ</t>
    </rPh>
    <rPh sb="4" eb="6">
      <t>ホウホウ</t>
    </rPh>
    <phoneticPr fontId="14"/>
  </si>
  <si>
    <t>結婚記念お祝い</t>
    <rPh sb="0" eb="2">
      <t>ケッコン</t>
    </rPh>
    <rPh sb="2" eb="4">
      <t>キネン</t>
    </rPh>
    <rPh sb="5" eb="6">
      <t>イワ</t>
    </rPh>
    <phoneticPr fontId="14"/>
  </si>
  <si>
    <t>指定寄付金</t>
    <rPh sb="0" eb="2">
      <t>シテイ</t>
    </rPh>
    <rPh sb="2" eb="5">
      <t>キフキン</t>
    </rPh>
    <phoneticPr fontId="14"/>
  </si>
  <si>
    <t>指定なき寄付金</t>
    <rPh sb="0" eb="2">
      <t>シテイ</t>
    </rPh>
    <rPh sb="4" eb="7">
      <t>キフキン</t>
    </rPh>
    <phoneticPr fontId="14"/>
  </si>
  <si>
    <t>テーブル寄付金</t>
    <rPh sb="4" eb="7">
      <t>キフキン</t>
    </rPh>
    <phoneticPr fontId="14"/>
  </si>
  <si>
    <t>無断欠席</t>
    <rPh sb="0" eb="2">
      <t>ムダン</t>
    </rPh>
    <rPh sb="2" eb="4">
      <t>ケッセキ</t>
    </rPh>
    <phoneticPr fontId="14"/>
  </si>
  <si>
    <t>ドネーション</t>
    <phoneticPr fontId="14"/>
  </si>
  <si>
    <t>事業費</t>
    <rPh sb="0" eb="3">
      <t>ジギョウヒ</t>
    </rPh>
    <phoneticPr fontId="14"/>
  </si>
  <si>
    <t>届出欠席</t>
    <rPh sb="0" eb="2">
      <t>トドケデ</t>
    </rPh>
    <rPh sb="2" eb="4">
      <t>シュッケッセキ</t>
    </rPh>
    <phoneticPr fontId="14"/>
  </si>
  <si>
    <t>指定された科目へ</t>
    <rPh sb="0" eb="2">
      <t>シテイ</t>
    </rPh>
    <rPh sb="5" eb="7">
      <t>カモク</t>
    </rPh>
    <phoneticPr fontId="14"/>
  </si>
  <si>
    <t>早退</t>
    <rPh sb="0" eb="2">
      <t>ソウタイ</t>
    </rPh>
    <phoneticPr fontId="14"/>
  </si>
  <si>
    <t>事業費・運営費（20％）</t>
    <rPh sb="0" eb="3">
      <t>ジギョウヒ</t>
    </rPh>
    <rPh sb="4" eb="7">
      <t>ウンエイヒ</t>
    </rPh>
    <phoneticPr fontId="14"/>
  </si>
  <si>
    <t>1,000円以内</t>
    <rPh sb="1" eb="6">
      <t>０００エン</t>
    </rPh>
    <rPh sb="6" eb="8">
      <t>イナイ</t>
    </rPh>
    <phoneticPr fontId="14"/>
  </si>
  <si>
    <t>遅刻</t>
    <rPh sb="0" eb="2">
      <t>チコク</t>
    </rPh>
    <phoneticPr fontId="14"/>
  </si>
  <si>
    <t>3,000円</t>
    <rPh sb="1" eb="6">
      <t>０００エン</t>
    </rPh>
    <phoneticPr fontId="14"/>
  </si>
  <si>
    <t>ファイン</t>
    <phoneticPr fontId="14"/>
  </si>
  <si>
    <t>運営費</t>
    <rPh sb="0" eb="3">
      <t>ウンエイヒ</t>
    </rPh>
    <phoneticPr fontId="14"/>
  </si>
  <si>
    <t>1,000円</t>
    <rPh sb="1" eb="6">
      <t>０００エン</t>
    </rPh>
    <phoneticPr fontId="14"/>
  </si>
  <si>
    <t>ファインとドネーションについて</t>
    <phoneticPr fontId="14"/>
  </si>
  <si>
    <t>500円</t>
    <rPh sb="3" eb="4">
      <t>エン</t>
    </rPh>
    <phoneticPr fontId="14"/>
  </si>
  <si>
    <t>金重　泰夫</t>
    <rPh sb="0" eb="2">
      <t>カネシゲ</t>
    </rPh>
    <rPh sb="3" eb="5">
      <t>ヤスオ</t>
    </rPh>
    <phoneticPr fontId="14"/>
  </si>
  <si>
    <t>大島　三晴</t>
    <rPh sb="0" eb="2">
      <t>オオシマ</t>
    </rPh>
    <rPh sb="3" eb="5">
      <t>ミツハル</t>
    </rPh>
    <phoneticPr fontId="14"/>
  </si>
  <si>
    <t>テール・ツイスター</t>
    <phoneticPr fontId="14"/>
  </si>
  <si>
    <t>瀬川　晃一</t>
    <rPh sb="0" eb="2">
      <t>セガワ</t>
    </rPh>
    <rPh sb="3" eb="5">
      <t>コウイチ</t>
    </rPh>
    <phoneticPr fontId="14"/>
  </si>
  <si>
    <t>ライオン・テーマ</t>
    <phoneticPr fontId="14"/>
  </si>
  <si>
    <t>・・・（一部変更）</t>
    <rPh sb="4" eb="6">
      <t>イチブ</t>
    </rPh>
    <rPh sb="6" eb="8">
      <t>ヘンコウ</t>
    </rPh>
    <phoneticPr fontId="14"/>
  </si>
  <si>
    <t>阿部　正義</t>
    <rPh sb="0" eb="2">
      <t>アベ</t>
    </rPh>
    <rPh sb="3" eb="5">
      <t>マサヨシ</t>
    </rPh>
    <phoneticPr fontId="14"/>
  </si>
  <si>
    <t>会計</t>
    <rPh sb="0" eb="2">
      <t>カイケイ</t>
    </rPh>
    <phoneticPr fontId="14"/>
  </si>
  <si>
    <t>ＹＣＥ・市民教養委員長</t>
    <rPh sb="4" eb="6">
      <t>シミン</t>
    </rPh>
    <rPh sb="6" eb="8">
      <t>キョウヨウ</t>
    </rPh>
    <rPh sb="8" eb="11">
      <t>イインチョウ</t>
    </rPh>
    <phoneticPr fontId="14"/>
  </si>
  <si>
    <t>尾﨑　輝彦</t>
    <rPh sb="0" eb="2">
      <t>オサキ</t>
    </rPh>
    <rPh sb="3" eb="5">
      <t>テルヒコ</t>
    </rPh>
    <phoneticPr fontId="14"/>
  </si>
  <si>
    <t>幹事</t>
    <rPh sb="0" eb="2">
      <t>カンジ</t>
    </rPh>
    <phoneticPr fontId="14"/>
  </si>
  <si>
    <t>岡　　隆久</t>
    <rPh sb="0" eb="1">
      <t>オカ</t>
    </rPh>
    <rPh sb="3" eb="5">
      <t>タカヒサ</t>
    </rPh>
    <phoneticPr fontId="14"/>
  </si>
  <si>
    <t>保健福祉委員長</t>
    <rPh sb="0" eb="2">
      <t>ホケン</t>
    </rPh>
    <rPh sb="2" eb="4">
      <t>フクシ</t>
    </rPh>
    <rPh sb="4" eb="7">
      <t>イインチョウ</t>
    </rPh>
    <phoneticPr fontId="14"/>
  </si>
  <si>
    <t>会長</t>
    <rPh sb="0" eb="2">
      <t>カイチョウ</t>
    </rPh>
    <phoneticPr fontId="14"/>
  </si>
  <si>
    <t>泥谷　卓央</t>
    <rPh sb="0" eb="2">
      <t>ヒジヤ</t>
    </rPh>
    <rPh sb="3" eb="5">
      <t>タクオウ</t>
    </rPh>
    <phoneticPr fontId="14"/>
  </si>
  <si>
    <t>ＭＣ委員長</t>
    <rPh sb="2" eb="5">
      <t>イインチョウ</t>
    </rPh>
    <phoneticPr fontId="14"/>
  </si>
  <si>
    <t>クラブ五役研修会</t>
    <rPh sb="3" eb="5">
      <t>ゴヤク</t>
    </rPh>
    <rPh sb="5" eb="8">
      <t>ケンシュウカイ</t>
    </rPh>
    <phoneticPr fontId="14"/>
  </si>
  <si>
    <t>桜井　正明</t>
    <rPh sb="0" eb="2">
      <t>サクライ</t>
    </rPh>
    <rPh sb="3" eb="5">
      <t>マサアキ</t>
    </rPh>
    <phoneticPr fontId="14"/>
  </si>
  <si>
    <t>ＧＭＴ委員長</t>
    <rPh sb="3" eb="6">
      <t>イインチョウ</t>
    </rPh>
    <phoneticPr fontId="14"/>
  </si>
  <si>
    <t>脇本　政俊</t>
    <rPh sb="0" eb="2">
      <t>ワキモト</t>
    </rPh>
    <rPh sb="3" eb="5">
      <t>マサトシ</t>
    </rPh>
    <phoneticPr fontId="14"/>
  </si>
  <si>
    <t>GLT委員長</t>
    <rPh sb="3" eb="6">
      <t>イインチョウ</t>
    </rPh>
    <phoneticPr fontId="14"/>
  </si>
  <si>
    <t>次期クラブ五役・委員長研修会（出席予定者）について</t>
    <rPh sb="0" eb="2">
      <t>ジキ</t>
    </rPh>
    <rPh sb="5" eb="7">
      <t>ゴヤク</t>
    </rPh>
    <rPh sb="8" eb="11">
      <t>イインチョウ</t>
    </rPh>
    <rPh sb="11" eb="14">
      <t>ケンシュウカイ</t>
    </rPh>
    <rPh sb="15" eb="17">
      <t>シュッセキ</t>
    </rPh>
    <rPh sb="17" eb="19">
      <t>ヨテイ</t>
    </rPh>
    <rPh sb="19" eb="20">
      <t>シャ</t>
    </rPh>
    <phoneticPr fontId="14"/>
  </si>
  <si>
    <t>藤中　義久</t>
    <rPh sb="0" eb="2">
      <t>フジナカ</t>
    </rPh>
    <rPh sb="3" eb="5">
      <t>ヨシヒサ</t>
    </rPh>
    <phoneticPr fontId="14"/>
  </si>
  <si>
    <t>クラブ委員長研修会</t>
    <rPh sb="3" eb="6">
      <t>イインチョウ</t>
    </rPh>
    <rPh sb="6" eb="9">
      <t>ケンシュウカイ</t>
    </rPh>
    <phoneticPr fontId="14"/>
  </si>
  <si>
    <t>委員長の要請があれば出席</t>
    <rPh sb="0" eb="3">
      <t>イインチョウ</t>
    </rPh>
    <rPh sb="4" eb="6">
      <t>ヨウセイ</t>
    </rPh>
    <rPh sb="10" eb="12">
      <t>シュッセキ</t>
    </rPh>
    <phoneticPr fontId="14"/>
  </si>
  <si>
    <t>委員長（担当副会長へ報告）</t>
    <rPh sb="0" eb="3">
      <t>イインチョウ</t>
    </rPh>
    <rPh sb="4" eb="6">
      <t>タントウ</t>
    </rPh>
    <rPh sb="6" eb="9">
      <t>フクカイチョウ</t>
    </rPh>
    <rPh sb="10" eb="12">
      <t>ホウコク</t>
    </rPh>
    <phoneticPr fontId="14"/>
  </si>
  <si>
    <t>会長・幹事への出席要請</t>
    <rPh sb="0" eb="2">
      <t>カイチョウ</t>
    </rPh>
    <rPh sb="3" eb="5">
      <t>カンジ</t>
    </rPh>
    <rPh sb="7" eb="9">
      <t>シュッセキ</t>
    </rPh>
    <rPh sb="9" eb="11">
      <t>ヨウセイ</t>
    </rPh>
    <phoneticPr fontId="14"/>
  </si>
  <si>
    <t>委員会にて担当者決定</t>
    <rPh sb="0" eb="3">
      <t>イインカイ</t>
    </rPh>
    <rPh sb="5" eb="8">
      <t>タントウシャ</t>
    </rPh>
    <rPh sb="8" eb="10">
      <t>ケッテイ</t>
    </rPh>
    <phoneticPr fontId="14"/>
  </si>
  <si>
    <t>報告書作成・提出</t>
    <rPh sb="0" eb="3">
      <t>ホウコクショ</t>
    </rPh>
    <rPh sb="3" eb="5">
      <t>サクセイ</t>
    </rPh>
    <rPh sb="6" eb="8">
      <t>テイシュツ</t>
    </rPh>
    <phoneticPr fontId="14"/>
  </si>
  <si>
    <t>資料作成</t>
    <rPh sb="0" eb="2">
      <t>シリョウ</t>
    </rPh>
    <rPh sb="2" eb="4">
      <t>サクセイ</t>
    </rPh>
    <phoneticPr fontId="14"/>
  </si>
  <si>
    <t>出席者への連絡</t>
    <rPh sb="0" eb="3">
      <t>シュッセキシャ</t>
    </rPh>
    <rPh sb="5" eb="7">
      <t>レンラク</t>
    </rPh>
    <phoneticPr fontId="14"/>
  </si>
  <si>
    <t>委員会にて確保</t>
    <rPh sb="0" eb="3">
      <t>イインカイ</t>
    </rPh>
    <rPh sb="5" eb="7">
      <t>カクホ</t>
    </rPh>
    <phoneticPr fontId="14"/>
  </si>
  <si>
    <t>開催案内</t>
    <rPh sb="0" eb="2">
      <t>カイサイ</t>
    </rPh>
    <rPh sb="2" eb="4">
      <t>アンナイ</t>
    </rPh>
    <phoneticPr fontId="14"/>
  </si>
  <si>
    <t>会場確保</t>
    <rPh sb="0" eb="2">
      <t>カイジョウ</t>
    </rPh>
    <rPh sb="2" eb="4">
      <t>カクホ</t>
    </rPh>
    <phoneticPr fontId="14"/>
  </si>
  <si>
    <t>常設委員会</t>
    <rPh sb="0" eb="2">
      <t>ジョウセツ</t>
    </rPh>
    <rPh sb="2" eb="5">
      <t>イインカイ</t>
    </rPh>
    <phoneticPr fontId="14"/>
  </si>
  <si>
    <t>（3）</t>
    <phoneticPr fontId="14"/>
  </si>
  <si>
    <t>会場設定・ゴング・ライオン旗</t>
    <rPh sb="0" eb="2">
      <t>カイジョウ</t>
    </rPh>
    <rPh sb="2" eb="4">
      <t>セッテイ</t>
    </rPh>
    <rPh sb="13" eb="14">
      <t>ハタ</t>
    </rPh>
    <phoneticPr fontId="14"/>
  </si>
  <si>
    <t>例会テーブル席</t>
    <rPh sb="0" eb="2">
      <t>レイカイ</t>
    </rPh>
    <rPh sb="6" eb="7">
      <t>セキ</t>
    </rPh>
    <phoneticPr fontId="14"/>
  </si>
  <si>
    <t>幹事報告</t>
    <rPh sb="0" eb="2">
      <t>カンジ</t>
    </rPh>
    <rPh sb="2" eb="4">
      <t>ホウコク</t>
    </rPh>
    <phoneticPr fontId="14"/>
  </si>
  <si>
    <t>例会案内（メール or Ｆａｘ）</t>
    <rPh sb="0" eb="2">
      <t>レイカイ</t>
    </rPh>
    <rPh sb="2" eb="4">
      <t>アンナイ</t>
    </rPh>
    <phoneticPr fontId="14"/>
  </si>
  <si>
    <t>慶事進行</t>
    <rPh sb="0" eb="2">
      <t>ケイジ</t>
    </rPh>
    <rPh sb="2" eb="4">
      <t>シンコウ</t>
    </rPh>
    <phoneticPr fontId="14"/>
  </si>
  <si>
    <t>例会ミーティングレポート作成</t>
    <rPh sb="0" eb="2">
      <t>レイカイ</t>
    </rPh>
    <rPh sb="12" eb="14">
      <t>サクセイ</t>
    </rPh>
    <phoneticPr fontId="14"/>
  </si>
  <si>
    <t>承認採決</t>
    <rPh sb="0" eb="2">
      <t>ショウニン</t>
    </rPh>
    <rPh sb="2" eb="4">
      <t>サイケツ</t>
    </rPh>
    <phoneticPr fontId="14"/>
  </si>
  <si>
    <t>例会ミーティングレポート原稿作成</t>
    <rPh sb="0" eb="2">
      <t>レイカイ</t>
    </rPh>
    <rPh sb="12" eb="14">
      <t>ゲンコウ</t>
    </rPh>
    <rPh sb="14" eb="16">
      <t>サクセイ</t>
    </rPh>
    <phoneticPr fontId="14"/>
  </si>
  <si>
    <t>副幹事</t>
    <rPh sb="0" eb="1">
      <t>フク</t>
    </rPh>
    <rPh sb="1" eb="3">
      <t>カンジ</t>
    </rPh>
    <phoneticPr fontId="14"/>
  </si>
  <si>
    <t>審議事項</t>
    <rPh sb="0" eb="2">
      <t>シンギ</t>
    </rPh>
    <rPh sb="2" eb="4">
      <t>ジコウ</t>
    </rPh>
    <phoneticPr fontId="14"/>
  </si>
  <si>
    <t>ライオン・テーマ</t>
    <phoneticPr fontId="14"/>
  </si>
  <si>
    <t>司会進行</t>
    <rPh sb="0" eb="2">
      <t>シカイ</t>
    </rPh>
    <rPh sb="2" eb="4">
      <t>シンコウ</t>
    </rPh>
    <phoneticPr fontId="14"/>
  </si>
  <si>
    <t>事務局</t>
    <rPh sb="0" eb="3">
      <t>ジムキョク</t>
    </rPh>
    <phoneticPr fontId="14"/>
  </si>
  <si>
    <t>例会</t>
    <rPh sb="0" eb="2">
      <t>レイカイ</t>
    </rPh>
    <phoneticPr fontId="14"/>
  </si>
  <si>
    <t>（2）</t>
    <phoneticPr fontId="14"/>
  </si>
  <si>
    <t>理事会出席者案内連絡</t>
    <rPh sb="0" eb="3">
      <t>リジカイ</t>
    </rPh>
    <rPh sb="3" eb="6">
      <t>シュッセキシャ</t>
    </rPh>
    <rPh sb="6" eb="8">
      <t>アンナイ</t>
    </rPh>
    <rPh sb="8" eb="10">
      <t>レンラク</t>
    </rPh>
    <phoneticPr fontId="14"/>
  </si>
  <si>
    <t>三役</t>
    <rPh sb="0" eb="2">
      <t>サンヤク</t>
    </rPh>
    <phoneticPr fontId="14"/>
  </si>
  <si>
    <t>理事会出席ノート管理</t>
    <rPh sb="0" eb="3">
      <t>リジカイ</t>
    </rPh>
    <rPh sb="3" eb="5">
      <t>シュッセキ</t>
    </rPh>
    <rPh sb="8" eb="10">
      <t>カンリ</t>
    </rPh>
    <phoneticPr fontId="14"/>
  </si>
  <si>
    <t>理事会資料作成（清書）</t>
    <rPh sb="0" eb="3">
      <t>リジカイ</t>
    </rPh>
    <rPh sb="3" eb="5">
      <t>シリョウ</t>
    </rPh>
    <rPh sb="5" eb="7">
      <t>サクセイ</t>
    </rPh>
    <rPh sb="8" eb="10">
      <t>セイショ</t>
    </rPh>
    <phoneticPr fontId="14"/>
  </si>
  <si>
    <t>議事録作成</t>
    <rPh sb="0" eb="3">
      <t>ギジロク</t>
    </rPh>
    <rPh sb="3" eb="5">
      <t>サクセイ</t>
    </rPh>
    <phoneticPr fontId="14"/>
  </si>
  <si>
    <t>・・・（食事のみ変更・他現行通り）</t>
    <rPh sb="4" eb="6">
      <t>ショクジ</t>
    </rPh>
    <rPh sb="8" eb="10">
      <t>ヘンコウ</t>
    </rPh>
    <rPh sb="11" eb="12">
      <t>ホカ</t>
    </rPh>
    <rPh sb="12" eb="14">
      <t>ゲンコウ</t>
    </rPh>
    <rPh sb="14" eb="15">
      <t>トオ</t>
    </rPh>
    <phoneticPr fontId="14"/>
  </si>
  <si>
    <t>理事会資料・原稿作成</t>
    <rPh sb="0" eb="3">
      <t>リジカイ</t>
    </rPh>
    <rPh sb="3" eb="5">
      <t>シリョウ</t>
    </rPh>
    <rPh sb="6" eb="8">
      <t>ゲンコウ</t>
    </rPh>
    <rPh sb="8" eb="10">
      <t>サクセイ</t>
    </rPh>
    <phoneticPr fontId="14"/>
  </si>
  <si>
    <t>担当理事</t>
    <rPh sb="0" eb="2">
      <t>タントウ</t>
    </rPh>
    <rPh sb="2" eb="4">
      <t>リジ</t>
    </rPh>
    <phoneticPr fontId="14"/>
  </si>
  <si>
    <t>理事会案内・メール</t>
    <rPh sb="0" eb="3">
      <t>リジカイ</t>
    </rPh>
    <rPh sb="3" eb="5">
      <t>アンナイ</t>
    </rPh>
    <phoneticPr fontId="14"/>
  </si>
  <si>
    <t>理事会</t>
    <rPh sb="0" eb="3">
      <t>リジカイ</t>
    </rPh>
    <phoneticPr fontId="14"/>
  </si>
  <si>
    <t>（1）</t>
    <phoneticPr fontId="14"/>
  </si>
  <si>
    <t>業務分担について</t>
    <rPh sb="0" eb="2">
      <t>ギョウム</t>
    </rPh>
    <rPh sb="2" eb="4">
      <t>ブンタン</t>
    </rPh>
    <phoneticPr fontId="14"/>
  </si>
  <si>
    <t>　【報告事項】</t>
    <rPh sb="2" eb="4">
      <t>ホウコク</t>
    </rPh>
    <rPh sb="4" eb="6">
      <t>ジコウ</t>
    </rPh>
    <phoneticPr fontId="14"/>
  </si>
  <si>
    <t>（理由）・ANAでの食費バランス、消費税増税、諸物価の高騰、お酒を飲まない方への配慮等。</t>
    <rPh sb="1" eb="3">
      <t>リユウ</t>
    </rPh>
    <rPh sb="10" eb="12">
      <t>ショクヒ</t>
    </rPh>
    <rPh sb="17" eb="19">
      <t>ショウヒ</t>
    </rPh>
    <rPh sb="19" eb="20">
      <t>ゼイ</t>
    </rPh>
    <rPh sb="20" eb="22">
      <t>ゾウゼイ</t>
    </rPh>
    <rPh sb="23" eb="24">
      <t>ショ</t>
    </rPh>
    <rPh sb="24" eb="26">
      <t>ブッカ</t>
    </rPh>
    <rPh sb="27" eb="29">
      <t>コウトウ</t>
    </rPh>
    <rPh sb="31" eb="32">
      <t>サケ</t>
    </rPh>
    <rPh sb="33" eb="34">
      <t>ノ</t>
    </rPh>
    <rPh sb="37" eb="38">
      <t>カタ</t>
    </rPh>
    <rPh sb="40" eb="42">
      <t>ハイリョ</t>
    </rPh>
    <rPh sb="42" eb="43">
      <t>トウ</t>
    </rPh>
    <phoneticPr fontId="14"/>
  </si>
  <si>
    <t>各自で購入することと致します。</t>
    <rPh sb="0" eb="2">
      <t>カクジ</t>
    </rPh>
    <rPh sb="3" eb="5">
      <t>コウニュウ</t>
    </rPh>
    <rPh sb="10" eb="11">
      <t>イタ</t>
    </rPh>
    <phoneticPr fontId="14"/>
  </si>
  <si>
    <t>*　理事会食費を前年度と同等の3,000円とし、飲物は</t>
    <rPh sb="2" eb="5">
      <t>リジカイ</t>
    </rPh>
    <rPh sb="5" eb="7">
      <t>ショクヒ</t>
    </rPh>
    <rPh sb="8" eb="11">
      <t>ゼンネンド</t>
    </rPh>
    <rPh sb="12" eb="14">
      <t>ドウトウ</t>
    </rPh>
    <rPh sb="20" eb="21">
      <t>エン</t>
    </rPh>
    <rPh sb="24" eb="26">
      <t>ノミモノ</t>
    </rPh>
    <phoneticPr fontId="14"/>
  </si>
  <si>
    <t>理事会食費の変更（値上げ）について（案）</t>
    <rPh sb="0" eb="2">
      <t>リジカイ</t>
    </rPh>
    <rPh sb="2" eb="4">
      <t>ショクヒ</t>
    </rPh>
    <rPh sb="6" eb="8">
      <t>ヘンコウ</t>
    </rPh>
    <rPh sb="9" eb="11">
      <t>ネア</t>
    </rPh>
    <rPh sb="18" eb="19">
      <t>アン</t>
    </rPh>
    <phoneticPr fontId="14"/>
  </si>
  <si>
    <t>必要に応じて、名刺の作成が出来るものと致します。</t>
    <rPh sb="0" eb="2">
      <t>ヒツヨウ</t>
    </rPh>
    <rPh sb="3" eb="4">
      <t>オウ</t>
    </rPh>
    <rPh sb="7" eb="9">
      <t>メイシ</t>
    </rPh>
    <rPh sb="10" eb="12">
      <t>サクセイ</t>
    </rPh>
    <rPh sb="13" eb="15">
      <t>デキ</t>
    </rPh>
    <rPh sb="19" eb="20">
      <t>イタ</t>
    </rPh>
    <phoneticPr fontId="14"/>
  </si>
  <si>
    <t>*　ライオンズ関係者、並びに一般外部者と接触する機会の多い役員・常設委員会委員長は、</t>
    <rPh sb="6" eb="8">
      <t>カンケイ</t>
    </rPh>
    <rPh sb="8" eb="9">
      <t>シャ</t>
    </rPh>
    <rPh sb="11" eb="12">
      <t>ナラ</t>
    </rPh>
    <rPh sb="14" eb="16">
      <t>イッパン</t>
    </rPh>
    <rPh sb="16" eb="18">
      <t>ガイブ</t>
    </rPh>
    <rPh sb="18" eb="19">
      <t>モノ</t>
    </rPh>
    <rPh sb="20" eb="22">
      <t>セッショク</t>
    </rPh>
    <rPh sb="24" eb="26">
      <t>キカイ</t>
    </rPh>
    <rPh sb="27" eb="28">
      <t>オオ</t>
    </rPh>
    <rPh sb="29" eb="31">
      <t>ヤクイン</t>
    </rPh>
    <rPh sb="32" eb="34">
      <t>ジョウセツ</t>
    </rPh>
    <rPh sb="34" eb="37">
      <t>イインカイ</t>
    </rPh>
    <rPh sb="37" eb="40">
      <t>イインチョウ</t>
    </rPh>
    <phoneticPr fontId="14"/>
  </si>
  <si>
    <t>役員・常設委員会委員長の名刺作成について</t>
    <rPh sb="0" eb="2">
      <t>ヤクイン</t>
    </rPh>
    <rPh sb="3" eb="5">
      <t>ジョウセツ</t>
    </rPh>
    <rPh sb="5" eb="8">
      <t>イインカイ</t>
    </rPh>
    <rPh sb="8" eb="10">
      <t>イインチョウ</t>
    </rPh>
    <rPh sb="11" eb="13">
      <t>メイシ</t>
    </rPh>
    <rPh sb="14" eb="16">
      <t>サクセイ</t>
    </rPh>
    <phoneticPr fontId="14"/>
  </si>
  <si>
    <t>*　献血活動を年2回実施致します（尚、別途外部の献血への参加を2回予定しています）。</t>
    <rPh sb="2" eb="4">
      <t>カツドウ</t>
    </rPh>
    <rPh sb="5" eb="6">
      <t>ネン</t>
    </rPh>
    <rPh sb="7" eb="8">
      <t>カイ</t>
    </rPh>
    <rPh sb="8" eb="10">
      <t>ジッシ</t>
    </rPh>
    <rPh sb="12" eb="13">
      <t>イタ</t>
    </rPh>
    <rPh sb="17" eb="18">
      <t>ナオ</t>
    </rPh>
    <rPh sb="19" eb="21">
      <t>ベット</t>
    </rPh>
    <rPh sb="21" eb="23">
      <t>ガイブ</t>
    </rPh>
    <rPh sb="24" eb="26">
      <t>ケンケツ</t>
    </rPh>
    <rPh sb="28" eb="30">
      <t>サンカ</t>
    </rPh>
    <rPh sb="32" eb="33">
      <t>カイ</t>
    </rPh>
    <rPh sb="33" eb="35">
      <t>ヨテイ</t>
    </rPh>
    <phoneticPr fontId="14"/>
  </si>
  <si>
    <t>献血活動の実施について</t>
    <rPh sb="0" eb="2">
      <t>ケンケツ</t>
    </rPh>
    <rPh sb="2" eb="4">
      <t>カツドウ</t>
    </rPh>
    <rPh sb="5" eb="7">
      <t>ジッシ</t>
    </rPh>
    <phoneticPr fontId="14"/>
  </si>
  <si>
    <t>限度と致します。</t>
    <rPh sb="0" eb="2">
      <t>ゲンド</t>
    </rPh>
    <rPh sb="3" eb="4">
      <t>イタ</t>
    </rPh>
    <phoneticPr fontId="14"/>
  </si>
  <si>
    <t>から、予算として運営費に繰り入れられる寄付金額は事業費で目標とされている寄付金総額の２割を</t>
    <rPh sb="3" eb="5">
      <t>ヨサン</t>
    </rPh>
    <rPh sb="8" eb="11">
      <t>ウンエイヒ</t>
    </rPh>
    <rPh sb="12" eb="13">
      <t>ク</t>
    </rPh>
    <rPh sb="14" eb="15">
      <t>イ</t>
    </rPh>
    <rPh sb="19" eb="22">
      <t>キフキン</t>
    </rPh>
    <rPh sb="24" eb="27">
      <t>ジギョウヒ</t>
    </rPh>
    <rPh sb="28" eb="30">
      <t>モクヒョウ</t>
    </rPh>
    <rPh sb="36" eb="39">
      <t>キフキン</t>
    </rPh>
    <rPh sb="39" eb="41">
      <t>ソウガク</t>
    </rPh>
    <rPh sb="43" eb="44">
      <t>ワリゲンド</t>
    </rPh>
    <phoneticPr fontId="14"/>
  </si>
  <si>
    <t>出来るものとします（2018-2019　MD336運営マニュアル１１章）。ただしドネーション本来の意味合い</t>
    <rPh sb="0" eb="2">
      <t>デキ</t>
    </rPh>
    <rPh sb="24" eb="26">
      <t>ウンエイ</t>
    </rPh>
    <rPh sb="34" eb="35">
      <t>ショウ</t>
    </rPh>
    <rPh sb="46" eb="48">
      <t>ホンライ</t>
    </rPh>
    <rPh sb="48" eb="51">
      <t>イミア</t>
    </rPh>
    <phoneticPr fontId="14"/>
  </si>
  <si>
    <t>*　会員による寄付金（ドネーション）について、特に目的が指定されない場合は運営費に入れる事が</t>
    <rPh sb="2" eb="4">
      <t>カイイン</t>
    </rPh>
    <rPh sb="7" eb="10">
      <t>キフキン</t>
    </rPh>
    <rPh sb="23" eb="24">
      <t>トク</t>
    </rPh>
    <rPh sb="25" eb="27">
      <t>モクテキ</t>
    </rPh>
    <rPh sb="28" eb="30">
      <t>シテイ</t>
    </rPh>
    <rPh sb="34" eb="36">
      <t>バアイ</t>
    </rPh>
    <rPh sb="37" eb="40">
      <t>ウンエイヒ</t>
    </rPh>
    <rPh sb="41" eb="42">
      <t>イ</t>
    </rPh>
    <rPh sb="44" eb="45">
      <t>コト</t>
    </rPh>
    <phoneticPr fontId="14"/>
  </si>
  <si>
    <t>会員寄付金（ドネーション）の運営費繰入について</t>
    <rPh sb="0" eb="2">
      <t>カイイン</t>
    </rPh>
    <rPh sb="2" eb="5">
      <t>キフキン</t>
    </rPh>
    <rPh sb="14" eb="17">
      <t>ウンエイヒ</t>
    </rPh>
    <rPh sb="17" eb="19">
      <t>クリイレ</t>
    </rPh>
    <phoneticPr fontId="14"/>
  </si>
  <si>
    <t>4.　ローアの合唱（当該年度の会長方針に委ね、本年度は行います）</t>
    <rPh sb="7" eb="9">
      <t>ガッショウ</t>
    </rPh>
    <rPh sb="10" eb="12">
      <t>トウガイ</t>
    </rPh>
    <rPh sb="12" eb="14">
      <t>ネンド</t>
    </rPh>
    <rPh sb="15" eb="17">
      <t>カイチョウ</t>
    </rPh>
    <rPh sb="17" eb="19">
      <t>ホウシン</t>
    </rPh>
    <rPh sb="20" eb="21">
      <t>ユダ</t>
    </rPh>
    <rPh sb="23" eb="26">
      <t>ホンネンド</t>
    </rPh>
    <rPh sb="27" eb="28">
      <t>オコナ</t>
    </rPh>
    <phoneticPr fontId="9"/>
  </si>
  <si>
    <t>3.　名簿等に記載する場合　宇部LC会長　〇○〇〇</t>
    <rPh sb="3" eb="5">
      <t>メイボ</t>
    </rPh>
    <rPh sb="5" eb="6">
      <t>トウ</t>
    </rPh>
    <rPh sb="7" eb="9">
      <t>キサイ</t>
    </rPh>
    <rPh sb="11" eb="13">
      <t>バアイ</t>
    </rPh>
    <rPh sb="14" eb="16">
      <t>ウベ</t>
    </rPh>
    <rPh sb="18" eb="20">
      <t>カイチョウ</t>
    </rPh>
    <phoneticPr fontId="9"/>
  </si>
  <si>
    <t>2.　例会を含む公式会合で、役職者を紹介する場合　　○○○○会長</t>
    <rPh sb="3" eb="5">
      <t>レイカイ</t>
    </rPh>
    <rPh sb="6" eb="7">
      <t>フク</t>
    </rPh>
    <rPh sb="8" eb="10">
      <t>コウシキ</t>
    </rPh>
    <rPh sb="10" eb="12">
      <t>カイゴウ</t>
    </rPh>
    <rPh sb="14" eb="17">
      <t>ヤクショクシャ</t>
    </rPh>
    <rPh sb="18" eb="20">
      <t>ショウカイ</t>
    </rPh>
    <rPh sb="22" eb="24">
      <t>バアイ</t>
    </rPh>
    <rPh sb="30" eb="32">
      <t>カイチョウ</t>
    </rPh>
    <phoneticPr fontId="9"/>
  </si>
  <si>
    <t>1.　例会等で呼ぶ場合　　○○○○さん　あるいは　〇〇〇〇会長</t>
    <rPh sb="3" eb="5">
      <t>レイカイ</t>
    </rPh>
    <rPh sb="5" eb="6">
      <t>トウ</t>
    </rPh>
    <rPh sb="7" eb="8">
      <t>ヨ</t>
    </rPh>
    <rPh sb="9" eb="11">
      <t>バアイ</t>
    </rPh>
    <rPh sb="29" eb="31">
      <t>カイチョウ</t>
    </rPh>
    <phoneticPr fontId="9"/>
  </si>
  <si>
    <t>　（*この場合は（敬称略）の記載必要）</t>
    <rPh sb="5" eb="7">
      <t>バアイ</t>
    </rPh>
    <rPh sb="9" eb="12">
      <t>ケイショウリャク</t>
    </rPh>
    <rPh sb="14" eb="16">
      <t>キサイ</t>
    </rPh>
    <rPh sb="16" eb="18">
      <t>ヒツヨウ</t>
    </rPh>
    <phoneticPr fontId="9"/>
  </si>
  <si>
    <t>取扱いを提案すると共にその取り扱いは当該年度の会長方針に委ねることと致します。</t>
    <rPh sb="0" eb="2">
      <t>トリアツカ</t>
    </rPh>
    <rPh sb="4" eb="6">
      <t>テイアン</t>
    </rPh>
    <rPh sb="9" eb="10">
      <t>トモ</t>
    </rPh>
    <rPh sb="13" eb="14">
      <t>ト</t>
    </rPh>
    <rPh sb="15" eb="16">
      <t>アツカ</t>
    </rPh>
    <rPh sb="18" eb="20">
      <t>トウガイ</t>
    </rPh>
    <rPh sb="20" eb="22">
      <t>ネンド</t>
    </rPh>
    <rPh sb="23" eb="25">
      <t>カイチョウ</t>
    </rPh>
    <rPh sb="25" eb="27">
      <t>ホウシン</t>
    </rPh>
    <rPh sb="28" eb="29">
      <t>ユダ</t>
    </rPh>
    <rPh sb="34" eb="35">
      <t>イタ</t>
    </rPh>
    <phoneticPr fontId="14"/>
  </si>
  <si>
    <t>ライオンの呼称並びにローアの取り扱いについて（案）</t>
    <rPh sb="4" eb="6">
      <t>コショウ</t>
    </rPh>
    <rPh sb="7" eb="8">
      <t>ナラ</t>
    </rPh>
    <rPh sb="14" eb="15">
      <t>ト</t>
    </rPh>
    <rPh sb="16" eb="17">
      <t>アツカ</t>
    </rPh>
    <rPh sb="23" eb="24">
      <t>アン</t>
    </rPh>
    <phoneticPr fontId="14"/>
  </si>
  <si>
    <t>格別の異議の無い場合は、理事会における審議事項をすべて同意したものと致します。</t>
    <rPh sb="0" eb="2">
      <t>カクベツ</t>
    </rPh>
    <rPh sb="3" eb="5">
      <t>イギ</t>
    </rPh>
    <rPh sb="6" eb="7">
      <t>ナ</t>
    </rPh>
    <rPh sb="8" eb="10">
      <t>バアイ</t>
    </rPh>
    <rPh sb="12" eb="14">
      <t>リジカイ</t>
    </rPh>
    <rPh sb="17" eb="19">
      <t>シンギ</t>
    </rPh>
    <rPh sb="19" eb="21">
      <t>ジコウ</t>
    </rPh>
    <rPh sb="25" eb="27">
      <t>ドウイ</t>
    </rPh>
    <rPh sb="34" eb="35">
      <t>イタ</t>
    </rPh>
    <phoneticPr fontId="14"/>
  </si>
  <si>
    <t>*　理事会を欠席する理事がFAXまたはメールまたはその他の手段で欠席の意思表示をし、かつ</t>
    <rPh sb="2" eb="5">
      <t>リジカイ</t>
    </rPh>
    <rPh sb="6" eb="8">
      <t>ケッセキ</t>
    </rPh>
    <rPh sb="10" eb="12">
      <t>リジ</t>
    </rPh>
    <rPh sb="27" eb="28">
      <t>タ</t>
    </rPh>
    <rPh sb="29" eb="31">
      <t>シュダン</t>
    </rPh>
    <rPh sb="32" eb="34">
      <t>ケッセキ</t>
    </rPh>
    <rPh sb="35" eb="37">
      <t>イシ</t>
    </rPh>
    <rPh sb="37" eb="39">
      <t>ヒョウジ</t>
    </rPh>
    <phoneticPr fontId="14"/>
  </si>
  <si>
    <t>・・・（別紙参考）</t>
    <rPh sb="4" eb="6">
      <t>ベッシ</t>
    </rPh>
    <rPh sb="6" eb="8">
      <t>サンコウ</t>
    </rPh>
    <phoneticPr fontId="14"/>
  </si>
  <si>
    <t>理事会欠席者の審議事項同意について（案）</t>
    <rPh sb="0" eb="2">
      <t>リジカイ</t>
    </rPh>
    <rPh sb="3" eb="6">
      <t>ケッセキシャ</t>
    </rPh>
    <rPh sb="6" eb="8">
      <t>シンギ</t>
    </rPh>
    <rPh sb="8" eb="10">
      <t>ジコウ</t>
    </rPh>
    <rPh sb="11" eb="13">
      <t>ドウイ</t>
    </rPh>
    <rPh sb="18" eb="19">
      <t>アン</t>
    </rPh>
    <phoneticPr fontId="14"/>
  </si>
  <si>
    <t>*　前３役、副幹事への記念品については現行通りと致します。</t>
    <rPh sb="2" eb="3">
      <t>ゼン</t>
    </rPh>
    <rPh sb="4" eb="5">
      <t>ヤク</t>
    </rPh>
    <rPh sb="6" eb="9">
      <t>フクカンジ</t>
    </rPh>
    <rPh sb="11" eb="14">
      <t>キネンヒン</t>
    </rPh>
    <rPh sb="19" eb="21">
      <t>ゲンコウ</t>
    </rPh>
    <rPh sb="21" eb="22">
      <t>ドオ</t>
    </rPh>
    <rPh sb="24" eb="25">
      <t>イタ</t>
    </rPh>
    <phoneticPr fontId="14"/>
  </si>
  <si>
    <t>前３役、副幹事の記念品ついて（案）</t>
    <rPh sb="0" eb="1">
      <t>ゼン</t>
    </rPh>
    <rPh sb="2" eb="3">
      <t>ヤク</t>
    </rPh>
    <rPh sb="4" eb="7">
      <t>フクカンジ</t>
    </rPh>
    <rPh sb="8" eb="11">
      <t>キネンヒン</t>
    </rPh>
    <rPh sb="15" eb="16">
      <t>アン</t>
    </rPh>
    <phoneticPr fontId="14"/>
  </si>
  <si>
    <t>國吉　光志</t>
    <rPh sb="0" eb="2">
      <t>クニヨシ</t>
    </rPh>
    <rPh sb="3" eb="4">
      <t>コウ</t>
    </rPh>
    <rPh sb="4" eb="5">
      <t>シ</t>
    </rPh>
    <phoneticPr fontId="14"/>
  </si>
  <si>
    <t>塔野　功</t>
    <rPh sb="0" eb="2">
      <t>トウノ</t>
    </rPh>
    <rPh sb="3" eb="4">
      <t>イサオ</t>
    </rPh>
    <phoneticPr fontId="14"/>
  </si>
  <si>
    <t>小林　裕幸</t>
    <rPh sb="0" eb="2">
      <t>コバヤシ</t>
    </rPh>
    <rPh sb="3" eb="5">
      <t>ヒロユキ</t>
    </rPh>
    <phoneticPr fontId="14"/>
  </si>
  <si>
    <t>森本　敬造</t>
    <rPh sb="0" eb="2">
      <t>モリモト</t>
    </rPh>
    <rPh sb="3" eb="5">
      <t>ケイゾウ</t>
    </rPh>
    <phoneticPr fontId="14"/>
  </si>
  <si>
    <t>生年月日</t>
    <rPh sb="0" eb="2">
      <t>セイネン</t>
    </rPh>
    <rPh sb="2" eb="4">
      <t>ガッピ</t>
    </rPh>
    <phoneticPr fontId="14"/>
  </si>
  <si>
    <t>対象者</t>
    <rPh sb="0" eb="3">
      <t>タイショウシャ</t>
    </rPh>
    <phoneticPr fontId="14"/>
  </si>
  <si>
    <t>喜寿の祝い（満77歳）</t>
    <rPh sb="0" eb="2">
      <t>キジュ</t>
    </rPh>
    <rPh sb="3" eb="4">
      <t>イワ</t>
    </rPh>
    <rPh sb="6" eb="7">
      <t>マン</t>
    </rPh>
    <rPh sb="9" eb="10">
      <t>サイ</t>
    </rPh>
    <phoneticPr fontId="14"/>
  </si>
  <si>
    <t>*　慶事対象者は下記の通り。</t>
    <rPh sb="2" eb="4">
      <t>ケイジ</t>
    </rPh>
    <rPh sb="4" eb="7">
      <t>タイショウシャ</t>
    </rPh>
    <rPh sb="8" eb="10">
      <t>カキ</t>
    </rPh>
    <rPh sb="11" eb="12">
      <t>トオ</t>
    </rPh>
    <phoneticPr fontId="14"/>
  </si>
  <si>
    <t>*　慶事へのお祝い金額は10,000相当の金券もしくは品物と致します。</t>
    <rPh sb="2" eb="4">
      <t>ケイジ</t>
    </rPh>
    <rPh sb="7" eb="8">
      <t>イワ</t>
    </rPh>
    <rPh sb="9" eb="11">
      <t>キンガク</t>
    </rPh>
    <rPh sb="18" eb="20">
      <t>ソウトウ</t>
    </rPh>
    <rPh sb="21" eb="23">
      <t>キンケン</t>
    </rPh>
    <rPh sb="27" eb="29">
      <t>シナモノ</t>
    </rPh>
    <rPh sb="30" eb="31">
      <t>イタ</t>
    </rPh>
    <phoneticPr fontId="14"/>
  </si>
  <si>
    <t>*　結婚記念日・お誕生日のお祝い金額は5,000円相当の金券もしくは品物と致します。</t>
    <rPh sb="2" eb="4">
      <t>ケッコン</t>
    </rPh>
    <rPh sb="4" eb="7">
      <t>キネンビ</t>
    </rPh>
    <rPh sb="9" eb="12">
      <t>タンジョウビ</t>
    </rPh>
    <rPh sb="14" eb="15">
      <t>イワ</t>
    </rPh>
    <rPh sb="16" eb="18">
      <t>キンガク</t>
    </rPh>
    <rPh sb="24" eb="25">
      <t>エン</t>
    </rPh>
    <rPh sb="25" eb="27">
      <t>ソウトウ</t>
    </rPh>
    <rPh sb="28" eb="30">
      <t>キンケン</t>
    </rPh>
    <rPh sb="34" eb="36">
      <t>シナモノ</t>
    </rPh>
    <rPh sb="37" eb="38">
      <t>イタ</t>
    </rPh>
    <phoneticPr fontId="14"/>
  </si>
  <si>
    <t>会員の結婚・誕生日・慶事へのお祝い品ついて（案）</t>
    <rPh sb="0" eb="1">
      <t>カイイン</t>
    </rPh>
    <rPh sb="3" eb="5">
      <t>ケッコン</t>
    </rPh>
    <rPh sb="6" eb="9">
      <t>タンジョウビ</t>
    </rPh>
    <rPh sb="10" eb="12">
      <t>ケイジ</t>
    </rPh>
    <rPh sb="15" eb="16">
      <t>イワ</t>
    </rPh>
    <rPh sb="17" eb="18">
      <t>ヒン</t>
    </rPh>
    <rPh sb="22" eb="23">
      <t>アン</t>
    </rPh>
    <phoneticPr fontId="14"/>
  </si>
  <si>
    <t>優待会員</t>
    <rPh sb="0" eb="2">
      <t>ユウタイ</t>
    </rPh>
    <rPh sb="2" eb="4">
      <t>カイイン</t>
    </rPh>
    <phoneticPr fontId="14"/>
  </si>
  <si>
    <t>その他</t>
    <rPh sb="1" eb="2">
      <t>タ</t>
    </rPh>
    <phoneticPr fontId="14"/>
  </si>
  <si>
    <t>年会費増減計</t>
    <rPh sb="0" eb="3">
      <t>ネンカイヒ</t>
    </rPh>
    <rPh sb="3" eb="5">
      <t>ゾウゲン</t>
    </rPh>
    <rPh sb="5" eb="6">
      <t>ケイ</t>
    </rPh>
    <phoneticPr fontId="14"/>
  </si>
  <si>
    <t>特別例会費</t>
    <rPh sb="0" eb="2">
      <t>トクベツ</t>
    </rPh>
    <rPh sb="2" eb="4">
      <t>レイカイ</t>
    </rPh>
    <rPh sb="4" eb="5">
      <t>ヒ</t>
    </rPh>
    <phoneticPr fontId="14"/>
  </si>
  <si>
    <t>納涼例会</t>
    <rPh sb="0" eb="2">
      <t>ノウリョウ</t>
    </rPh>
    <rPh sb="2" eb="4">
      <t>レイカイ</t>
    </rPh>
    <phoneticPr fontId="14"/>
  </si>
  <si>
    <t>＠3,500×24</t>
    <phoneticPr fontId="14"/>
  </si>
  <si>
    <t>例会食費</t>
    <rPh sb="0" eb="2">
      <t>レイカイ</t>
    </rPh>
    <rPh sb="2" eb="4">
      <t>ショクヒ</t>
    </rPh>
    <phoneticPr fontId="14"/>
  </si>
  <si>
    <t>例会食費</t>
    <rPh sb="0" eb="1">
      <t>レイカイ</t>
    </rPh>
    <rPh sb="1" eb="3">
      <t>ショクヒ</t>
    </rPh>
    <phoneticPr fontId="14"/>
  </si>
  <si>
    <t>通常例会</t>
    <rPh sb="0" eb="2">
      <t>ツウジョウ</t>
    </rPh>
    <rPh sb="2" eb="4">
      <t>レイカイ</t>
    </rPh>
    <phoneticPr fontId="14"/>
  </si>
  <si>
    <t>（端数処理）</t>
    <rPh sb="1" eb="3">
      <t>ハスウ</t>
    </rPh>
    <rPh sb="3" eb="5">
      <t>ショリ</t>
    </rPh>
    <phoneticPr fontId="14"/>
  </si>
  <si>
    <t>通常会費</t>
    <rPh sb="0" eb="1">
      <t>ツウジョウ</t>
    </rPh>
    <rPh sb="1" eb="3">
      <t>カイヒ</t>
    </rPh>
    <phoneticPr fontId="14"/>
  </si>
  <si>
    <t>備 考</t>
    <rPh sb="0" eb="1">
      <t>ビ</t>
    </rPh>
    <rPh sb="2" eb="3">
      <t>コウ</t>
    </rPh>
    <phoneticPr fontId="14"/>
  </si>
  <si>
    <t>金 額</t>
    <rPh sb="0" eb="1">
      <t>キン</t>
    </rPh>
    <rPh sb="2" eb="3">
      <t>ガク</t>
    </rPh>
    <phoneticPr fontId="14"/>
  </si>
  <si>
    <t>項 目</t>
    <rPh sb="0" eb="1">
      <t>コウ</t>
    </rPh>
    <rPh sb="2" eb="3">
      <t>メ</t>
    </rPh>
    <phoneticPr fontId="14"/>
  </si>
  <si>
    <t>項 目</t>
    <rPh sb="0" eb="1">
      <t>コウモク</t>
    </rPh>
    <phoneticPr fontId="14"/>
  </si>
  <si>
    <t>増 減</t>
    <rPh sb="0" eb="1">
      <t>ゾウ</t>
    </rPh>
    <rPh sb="2" eb="3">
      <t>ゲン</t>
    </rPh>
    <phoneticPr fontId="14"/>
  </si>
  <si>
    <t>昨年度（2019.7～2020.6）</t>
    <rPh sb="0" eb="2">
      <t>サクネンド</t>
    </rPh>
    <phoneticPr fontId="14"/>
  </si>
  <si>
    <t>本年度（2020.7～2021.6）</t>
    <rPh sb="0" eb="2">
      <t>ホンネンド</t>
    </rPh>
    <phoneticPr fontId="14"/>
  </si>
  <si>
    <t>*　増減箇所のみ抜粋した表です（正会員・優待会員）。</t>
    <rPh sb="2" eb="4">
      <t>ゾウゲン</t>
    </rPh>
    <rPh sb="4" eb="6">
      <t>カショ</t>
    </rPh>
    <rPh sb="8" eb="10">
      <t>バッスイ</t>
    </rPh>
    <rPh sb="12" eb="13">
      <t>ヒョウ</t>
    </rPh>
    <rPh sb="16" eb="19">
      <t>セイカイイン</t>
    </rPh>
    <rPh sb="20" eb="22">
      <t>ユウタイ</t>
    </rPh>
    <rPh sb="22" eb="24">
      <t>カイイン</t>
    </rPh>
    <phoneticPr fontId="14"/>
  </si>
  <si>
    <t>（別紙：年会費）</t>
    <rPh sb="1" eb="3">
      <t>ベッシ</t>
    </rPh>
    <rPh sb="4" eb="7">
      <t>ネンカイヒ</t>
    </rPh>
    <phoneticPr fontId="14"/>
  </si>
  <si>
    <t>年会費・食費関係の増減表について（案）</t>
    <rPh sb="0" eb="3">
      <t>ネンカイヒ</t>
    </rPh>
    <rPh sb="4" eb="6">
      <t>ショクヒ</t>
    </rPh>
    <rPh sb="6" eb="8">
      <t>カンケイ</t>
    </rPh>
    <rPh sb="9" eb="11">
      <t>ゾウゲン</t>
    </rPh>
    <rPh sb="11" eb="12">
      <t>ヒョウ</t>
    </rPh>
    <phoneticPr fontId="14"/>
  </si>
  <si>
    <t>*　幹事・会計に対する担保の要否は否と致します。</t>
    <rPh sb="2" eb="4">
      <t>カンジ</t>
    </rPh>
    <rPh sb="5" eb="7">
      <t>カイケイ</t>
    </rPh>
    <rPh sb="8" eb="9">
      <t>タイ</t>
    </rPh>
    <rPh sb="11" eb="13">
      <t>タンポ</t>
    </rPh>
    <rPh sb="14" eb="16">
      <t>ヨウヒ</t>
    </rPh>
    <rPh sb="17" eb="18">
      <t>イナ</t>
    </rPh>
    <rPh sb="19" eb="20">
      <t>イタ</t>
    </rPh>
    <phoneticPr fontId="14"/>
  </si>
  <si>
    <t>幹事・会計に対する担保の要否について（案）</t>
    <rPh sb="0" eb="2">
      <t>カンジ</t>
    </rPh>
    <rPh sb="3" eb="5">
      <t>カイケイ</t>
    </rPh>
    <rPh sb="6" eb="7">
      <t>タイ</t>
    </rPh>
    <rPh sb="9" eb="11">
      <t>タンポ</t>
    </rPh>
    <rPh sb="12" eb="14">
      <t>ヨウヒ</t>
    </rPh>
    <rPh sb="19" eb="20">
      <t>アン</t>
    </rPh>
    <phoneticPr fontId="14"/>
  </si>
  <si>
    <t>口座名　宇部ライオンズクラブ　会長　尾﨑　輝彦</t>
    <rPh sb="0" eb="2">
      <t>コウザ</t>
    </rPh>
    <rPh sb="2" eb="3">
      <t>メイ</t>
    </rPh>
    <rPh sb="4" eb="6">
      <t>ウベ</t>
    </rPh>
    <rPh sb="15" eb="17">
      <t>カイチョウ</t>
    </rPh>
    <rPh sb="18" eb="20">
      <t>オサキ</t>
    </rPh>
    <rPh sb="21" eb="23">
      <t>テルヒコ</t>
    </rPh>
    <phoneticPr fontId="14"/>
  </si>
  <si>
    <t>*　山口銀行　西新川支店　普通預金　口座番号　（№6216440）</t>
    <rPh sb="2" eb="4">
      <t>ヤマグチ</t>
    </rPh>
    <rPh sb="4" eb="6">
      <t>ギンコウ</t>
    </rPh>
    <rPh sb="7" eb="8">
      <t>ニシ</t>
    </rPh>
    <rPh sb="8" eb="10">
      <t>シンカワ</t>
    </rPh>
    <rPh sb="10" eb="12">
      <t>シテン</t>
    </rPh>
    <rPh sb="13" eb="15">
      <t>フツウ</t>
    </rPh>
    <rPh sb="15" eb="17">
      <t>ヨキン</t>
    </rPh>
    <rPh sb="18" eb="20">
      <t>コウザ</t>
    </rPh>
    <rPh sb="20" eb="22">
      <t>バンゴウ</t>
    </rPh>
    <phoneticPr fontId="14"/>
  </si>
  <si>
    <t>取引銀行について（案）</t>
    <rPh sb="0" eb="1">
      <t>トリヒキ</t>
    </rPh>
    <rPh sb="1" eb="3">
      <t>ギンコウ</t>
    </rPh>
    <rPh sb="9" eb="10">
      <t>アン</t>
    </rPh>
    <phoneticPr fontId="14"/>
  </si>
  <si>
    <t>*　原則として、年会費半額を上期2020年7月17日（金曜日）、残り半額を下期2021年1月18日</t>
    <rPh sb="2" eb="4">
      <t>ゲンソク</t>
    </rPh>
    <rPh sb="8" eb="11">
      <t>ネンカイヒ</t>
    </rPh>
    <rPh sb="11" eb="13">
      <t>ハンガク</t>
    </rPh>
    <rPh sb="14" eb="16">
      <t>カミキ</t>
    </rPh>
    <rPh sb="20" eb="21">
      <t>ネン</t>
    </rPh>
    <rPh sb="22" eb="23">
      <t>ガツ</t>
    </rPh>
    <rPh sb="25" eb="26">
      <t>ヒ</t>
    </rPh>
    <rPh sb="27" eb="30">
      <t>キンヨウビ</t>
    </rPh>
    <rPh sb="32" eb="33">
      <t>ノコ</t>
    </rPh>
    <rPh sb="34" eb="36">
      <t>ハンガク</t>
    </rPh>
    <rPh sb="37" eb="39">
      <t>シモキ</t>
    </rPh>
    <rPh sb="43" eb="44">
      <t>ネン</t>
    </rPh>
    <rPh sb="45" eb="46">
      <t>ガツ</t>
    </rPh>
    <rPh sb="48" eb="49">
      <t>ヒ</t>
    </rPh>
    <phoneticPr fontId="14"/>
  </si>
  <si>
    <t>年会費納入について（案）</t>
    <rPh sb="0" eb="2">
      <t>ネンカイヒ</t>
    </rPh>
    <rPh sb="3" eb="5">
      <t>ノウニュウ</t>
    </rPh>
    <rPh sb="9" eb="10">
      <t>アン</t>
    </rPh>
    <phoneticPr fontId="14"/>
  </si>
  <si>
    <t>*　1人月額5,700円と致します（給与等経理事務は事務局運営委員会担当クラブの担当となります）。</t>
    <rPh sb="3" eb="4">
      <t>ニン</t>
    </rPh>
    <rPh sb="4" eb="6">
      <t>ゲツガク</t>
    </rPh>
    <rPh sb="11" eb="12">
      <t>エン</t>
    </rPh>
    <rPh sb="13" eb="14">
      <t>イタ</t>
    </rPh>
    <rPh sb="18" eb="20">
      <t>キュウヨ</t>
    </rPh>
    <rPh sb="20" eb="21">
      <t>トウ</t>
    </rPh>
    <rPh sb="21" eb="23">
      <t>ケイリ</t>
    </rPh>
    <rPh sb="23" eb="25">
      <t>ジム</t>
    </rPh>
    <rPh sb="26" eb="29">
      <t>ジムキョク</t>
    </rPh>
    <rPh sb="29" eb="31">
      <t>ウンエイ</t>
    </rPh>
    <rPh sb="31" eb="34">
      <t>イインカイ</t>
    </rPh>
    <rPh sb="34" eb="36">
      <t>タントウ</t>
    </rPh>
    <rPh sb="40" eb="42">
      <t>タントウ</t>
    </rPh>
    <phoneticPr fontId="14"/>
  </si>
  <si>
    <t>事務所維持費について（案）</t>
    <rPh sb="0" eb="1">
      <t>ジム</t>
    </rPh>
    <rPh sb="1" eb="2">
      <t>ショ</t>
    </rPh>
    <rPh sb="2" eb="5">
      <t>イジヒ</t>
    </rPh>
    <rPh sb="10" eb="11">
      <t>アン</t>
    </rPh>
    <phoneticPr fontId="14"/>
  </si>
  <si>
    <t>各自購入）の例会を年4回程度設けることと致します。</t>
    <rPh sb="0" eb="2">
      <t>カクジ</t>
    </rPh>
    <rPh sb="2" eb="4">
      <t>コウニュウ</t>
    </rPh>
    <rPh sb="6" eb="8">
      <t>レイカイ</t>
    </rPh>
    <rPh sb="9" eb="10">
      <t>ネン</t>
    </rPh>
    <rPh sb="11" eb="12">
      <t>カイ</t>
    </rPh>
    <rPh sb="12" eb="14">
      <t>テイド</t>
    </rPh>
    <rPh sb="14" eb="15">
      <t>モウ</t>
    </rPh>
    <rPh sb="20" eb="21">
      <t>イタ</t>
    </rPh>
    <phoneticPr fontId="14"/>
  </si>
  <si>
    <t>*　例会食費は前年度と同等の3,500円とし、軽食例会（一品メニュー・飲物は</t>
    <rPh sb="2" eb="4">
      <t>レイカイ</t>
    </rPh>
    <rPh sb="4" eb="6">
      <t>ショクヒ</t>
    </rPh>
    <rPh sb="5" eb="6">
      <t>カイショク</t>
    </rPh>
    <rPh sb="7" eb="10">
      <t>ゼンネンド</t>
    </rPh>
    <rPh sb="11" eb="13">
      <t>ドウトウ</t>
    </rPh>
    <rPh sb="19" eb="20">
      <t>エン</t>
    </rPh>
    <rPh sb="23" eb="25">
      <t>ケイショク</t>
    </rPh>
    <rPh sb="25" eb="27">
      <t>レイカイ</t>
    </rPh>
    <rPh sb="28" eb="30">
      <t>イッピン</t>
    </rPh>
    <rPh sb="35" eb="37">
      <t>ノミモノ</t>
    </rPh>
    <phoneticPr fontId="14"/>
  </si>
  <si>
    <t>例会食費について（案）</t>
    <rPh sb="0" eb="2">
      <t>レイカイ</t>
    </rPh>
    <rPh sb="2" eb="4">
      <t>ショクヒ</t>
    </rPh>
    <rPh sb="9" eb="10">
      <t>アン</t>
    </rPh>
    <phoneticPr fontId="14"/>
  </si>
  <si>
    <t>（LCIFコーディネーター）</t>
    <phoneticPr fontId="14"/>
  </si>
  <si>
    <t>（LCIFキャンペーンコーディネーター）</t>
    <phoneticPr fontId="14"/>
  </si>
  <si>
    <t>YCE・市民教養委員会</t>
    <rPh sb="4" eb="6">
      <t>シミン</t>
    </rPh>
    <rPh sb="6" eb="8">
      <t>キョウヨウ</t>
    </rPh>
    <rPh sb="8" eb="11">
      <t>イインカイ</t>
    </rPh>
    <phoneticPr fontId="14"/>
  </si>
  <si>
    <t>保健福祉（GST)委員会</t>
    <rPh sb="0" eb="2">
      <t>ホケン</t>
    </rPh>
    <rPh sb="2" eb="4">
      <t>フクシ</t>
    </rPh>
    <rPh sb="9" eb="12">
      <t>イインカイ</t>
    </rPh>
    <phoneticPr fontId="14"/>
  </si>
  <si>
    <t>計画・大会委員会</t>
    <rPh sb="0" eb="2">
      <t>ケイカク</t>
    </rPh>
    <rPh sb="3" eb="5">
      <t>タイカイ</t>
    </rPh>
    <rPh sb="5" eb="8">
      <t>イインカイ</t>
    </rPh>
    <phoneticPr fontId="14"/>
  </si>
  <si>
    <t>（FWTコーディネーター）</t>
    <phoneticPr fontId="14"/>
  </si>
  <si>
    <t>（GMTコーディネーター）</t>
    <phoneticPr fontId="14"/>
  </si>
  <si>
    <t>（GLTコーディネーター）</t>
    <phoneticPr fontId="14"/>
  </si>
  <si>
    <t>（GSTコーディネーター）</t>
    <phoneticPr fontId="14"/>
  </si>
  <si>
    <t>所属委員会</t>
    <rPh sb="0" eb="2">
      <t>ショゾク</t>
    </rPh>
    <rPh sb="2" eb="5">
      <t>イインカイ</t>
    </rPh>
    <phoneticPr fontId="14"/>
  </si>
  <si>
    <t>ｷｬﾋﾞﾈｯﾄ委員会名</t>
    <rPh sb="7" eb="8">
      <t>イ</t>
    </rPh>
    <rPh sb="8" eb="9">
      <t>イン</t>
    </rPh>
    <rPh sb="9" eb="10">
      <t>カイ</t>
    </rPh>
    <rPh sb="10" eb="11">
      <t>メイ</t>
    </rPh>
    <phoneticPr fontId="14"/>
  </si>
  <si>
    <t>宇部LC委員会名</t>
    <rPh sb="0" eb="2">
      <t>ウベ</t>
    </rPh>
    <rPh sb="4" eb="7">
      <t>イインカイ</t>
    </rPh>
    <rPh sb="7" eb="8">
      <t>ナ</t>
    </rPh>
    <phoneticPr fontId="14"/>
  </si>
  <si>
    <t>とおり一部変更・統一と致します。</t>
    <rPh sb="1" eb="3">
      <t>ヘンコウ</t>
    </rPh>
    <rPh sb="4" eb="6">
      <t>トウイツ</t>
    </rPh>
    <rPh sb="7" eb="8">
      <t>イタ</t>
    </rPh>
    <phoneticPr fontId="14"/>
  </si>
  <si>
    <t>委員会名称について（案）</t>
    <rPh sb="0" eb="3">
      <t>イインカイ</t>
    </rPh>
    <rPh sb="3" eb="5">
      <t>メイショウ</t>
    </rPh>
    <rPh sb="10" eb="11">
      <t>アン</t>
    </rPh>
    <phoneticPr fontId="14"/>
  </si>
  <si>
    <t>*　委員会の要請があれば会長・幹事が出席致します。</t>
    <rPh sb="2" eb="5">
      <t>イインカイ</t>
    </rPh>
    <rPh sb="6" eb="8">
      <t>ヨウセイ</t>
    </rPh>
    <rPh sb="12" eb="14">
      <t>カイチョウ</t>
    </rPh>
    <rPh sb="15" eb="17">
      <t>カンジ</t>
    </rPh>
    <rPh sb="18" eb="20">
      <t>シュッセキ</t>
    </rPh>
    <rPh sb="20" eb="21">
      <t>イタ</t>
    </rPh>
    <phoneticPr fontId="14"/>
  </si>
  <si>
    <t>*　常設委員会は、原則として、月一度水曜日19：00～開催致します（開催場所・委員長決定・適宜変更可）。</t>
    <rPh sb="2" eb="4">
      <t>ジョウセツ</t>
    </rPh>
    <rPh sb="4" eb="7">
      <t>イインカイ</t>
    </rPh>
    <rPh sb="9" eb="11">
      <t>ゲンソク</t>
    </rPh>
    <rPh sb="15" eb="16">
      <t>ツキ</t>
    </rPh>
    <rPh sb="16" eb="18">
      <t>イチド</t>
    </rPh>
    <rPh sb="18" eb="21">
      <t>スイヨウビ</t>
    </rPh>
    <rPh sb="27" eb="29">
      <t>カイサイ</t>
    </rPh>
    <rPh sb="29" eb="30">
      <t>イタ</t>
    </rPh>
    <rPh sb="34" eb="36">
      <t>カイサイ</t>
    </rPh>
    <rPh sb="36" eb="38">
      <t>バショ</t>
    </rPh>
    <rPh sb="39" eb="42">
      <t>イインチョウ</t>
    </rPh>
    <rPh sb="42" eb="44">
      <t>ケッテイ</t>
    </rPh>
    <rPh sb="45" eb="47">
      <t>テキギ</t>
    </rPh>
    <rPh sb="47" eb="49">
      <t>ヘンコウ</t>
    </rPh>
    <rPh sb="49" eb="50">
      <t>カ</t>
    </rPh>
    <phoneticPr fontId="14"/>
  </si>
  <si>
    <t>*　定例理事会は、原則として、月一度第2木曜日19：00～20：00ANAにて開催致します（適宜変更可）。</t>
    <rPh sb="2" eb="4">
      <t>テイレイ</t>
    </rPh>
    <rPh sb="4" eb="7">
      <t>リジカイ</t>
    </rPh>
    <rPh sb="9" eb="11">
      <t>ゲンソク</t>
    </rPh>
    <rPh sb="15" eb="16">
      <t>ツキ</t>
    </rPh>
    <rPh sb="16" eb="18">
      <t>イチド</t>
    </rPh>
    <rPh sb="18" eb="19">
      <t>ダイ</t>
    </rPh>
    <rPh sb="20" eb="23">
      <t>モクヨウビ</t>
    </rPh>
    <rPh sb="39" eb="41">
      <t>カイサイ</t>
    </rPh>
    <rPh sb="41" eb="42">
      <t>イタ</t>
    </rPh>
    <rPh sb="46" eb="48">
      <t>テキギ</t>
    </rPh>
    <rPh sb="48" eb="50">
      <t>ヘンコウ</t>
    </rPh>
    <rPh sb="50" eb="51">
      <t>カ</t>
    </rPh>
    <phoneticPr fontId="14"/>
  </si>
  <si>
    <t>*　（別紙：例会・委員会カレンダー）</t>
    <rPh sb="3" eb="5">
      <t>ベッシ</t>
    </rPh>
    <rPh sb="6" eb="8">
      <t>レイカイ</t>
    </rPh>
    <rPh sb="9" eb="12">
      <t>イインカイ</t>
    </rPh>
    <phoneticPr fontId="14"/>
  </si>
  <si>
    <t>定理理事会・委員会について（案）</t>
    <rPh sb="0" eb="2">
      <t>テイリ</t>
    </rPh>
    <rPh sb="2" eb="5">
      <t>リジカイ</t>
    </rPh>
    <rPh sb="6" eb="9">
      <t>イインカイ</t>
    </rPh>
    <rPh sb="14" eb="15">
      <t>アン</t>
    </rPh>
    <phoneticPr fontId="14"/>
  </si>
  <si>
    <t>*　年度末家族例会の為。</t>
    <rPh sb="2" eb="5">
      <t>ネンドマツ</t>
    </rPh>
    <rPh sb="5" eb="7">
      <t>カゾク</t>
    </rPh>
    <rPh sb="7" eb="9">
      <t>レイカイ</t>
    </rPh>
    <rPh sb="10" eb="11">
      <t>タメ</t>
    </rPh>
    <phoneticPr fontId="14"/>
  </si>
  <si>
    <t>*　「6月18日第3金曜日」に変更</t>
    <rPh sb="4" eb="5">
      <t>ツキ</t>
    </rPh>
    <rPh sb="7" eb="8">
      <t>ヒ</t>
    </rPh>
    <rPh sb="8" eb="9">
      <t>ダイ</t>
    </rPh>
    <rPh sb="10" eb="11">
      <t>キン</t>
    </rPh>
    <rPh sb="15" eb="17">
      <t>ヘンコウ</t>
    </rPh>
    <phoneticPr fontId="14"/>
  </si>
  <si>
    <t>*　「2021年6月第2例会」</t>
    <rPh sb="7" eb="8">
      <t>ネン</t>
    </rPh>
    <rPh sb="9" eb="10">
      <t>ツキ</t>
    </rPh>
    <rPh sb="10" eb="11">
      <t>ダイ</t>
    </rPh>
    <rPh sb="12" eb="14">
      <t>レイカイ</t>
    </rPh>
    <phoneticPr fontId="14"/>
  </si>
  <si>
    <t>*　第６７回年次大会の為。</t>
    <rPh sb="2" eb="3">
      <t>ダイ</t>
    </rPh>
    <rPh sb="5" eb="6">
      <t>カイ</t>
    </rPh>
    <rPh sb="6" eb="8">
      <t>ネンジ</t>
    </rPh>
    <rPh sb="8" eb="10">
      <t>タイカイ</t>
    </rPh>
    <rPh sb="11" eb="12">
      <t>タメ</t>
    </rPh>
    <phoneticPr fontId="14"/>
  </si>
  <si>
    <t>*　「2021年４月第2例会」</t>
    <rPh sb="7" eb="8">
      <t>ネン</t>
    </rPh>
    <rPh sb="9" eb="10">
      <t>ツキ</t>
    </rPh>
    <rPh sb="10" eb="11">
      <t>ダイ</t>
    </rPh>
    <rPh sb="12" eb="14">
      <t>レイカイ</t>
    </rPh>
    <phoneticPr fontId="14"/>
  </si>
  <si>
    <t>*　２月11日木曜日が祝日の為。</t>
    <rPh sb="3" eb="4">
      <t>ガツ</t>
    </rPh>
    <rPh sb="6" eb="7">
      <t>ニチ</t>
    </rPh>
    <rPh sb="7" eb="10">
      <t>モクヨウビ</t>
    </rPh>
    <rPh sb="11" eb="13">
      <t>シュクジツ</t>
    </rPh>
    <rPh sb="14" eb="15">
      <t>タメ</t>
    </rPh>
    <phoneticPr fontId="14"/>
  </si>
  <si>
    <t>*　「2月25日第4木曜日」に変更</t>
    <rPh sb="4" eb="5">
      <t>ツキ</t>
    </rPh>
    <rPh sb="7" eb="8">
      <t>ヒ</t>
    </rPh>
    <rPh sb="8" eb="9">
      <t>ダイ</t>
    </rPh>
    <rPh sb="10" eb="13">
      <t>モクヨウビ</t>
    </rPh>
    <rPh sb="15" eb="17">
      <t>ヘンコウ</t>
    </rPh>
    <phoneticPr fontId="14"/>
  </si>
  <si>
    <t>*　「2021年2月第2例会」</t>
    <rPh sb="7" eb="8">
      <t>ネン</t>
    </rPh>
    <rPh sb="9" eb="10">
      <t>ツキ</t>
    </rPh>
    <rPh sb="10" eb="11">
      <t>ダイ</t>
    </rPh>
    <rPh sb="12" eb="14">
      <t>レイカイ</t>
    </rPh>
    <phoneticPr fontId="14"/>
  </si>
  <si>
    <t>*　年末家族例会の為。</t>
    <rPh sb="2" eb="4">
      <t>ネンマツ</t>
    </rPh>
    <rPh sb="4" eb="6">
      <t>カゾク</t>
    </rPh>
    <rPh sb="6" eb="8">
      <t>レイカイ</t>
    </rPh>
    <rPh sb="9" eb="10">
      <t>タメ</t>
    </rPh>
    <phoneticPr fontId="14"/>
  </si>
  <si>
    <t>*　「12月18日第3金曜日」に変更</t>
    <rPh sb="5" eb="6">
      <t>ツキ</t>
    </rPh>
    <rPh sb="8" eb="9">
      <t>ヒ</t>
    </rPh>
    <rPh sb="9" eb="10">
      <t>ダイ</t>
    </rPh>
    <rPh sb="11" eb="12">
      <t>キン</t>
    </rPh>
    <rPh sb="16" eb="18">
      <t>ヘンコウ</t>
    </rPh>
    <phoneticPr fontId="14"/>
  </si>
  <si>
    <t>*　献眼ACT宇部まつり会場の為。</t>
    <rPh sb="2" eb="4">
      <t>ケンガン</t>
    </rPh>
    <rPh sb="7" eb="9">
      <t>ウベ</t>
    </rPh>
    <rPh sb="12" eb="14">
      <t>カイジョウ</t>
    </rPh>
    <rPh sb="15" eb="16">
      <t>タメ</t>
    </rPh>
    <phoneticPr fontId="14"/>
  </si>
  <si>
    <t>*　G公式訪問・合同例会の為。</t>
    <rPh sb="3" eb="5">
      <t>コウシキ</t>
    </rPh>
    <rPh sb="5" eb="7">
      <t>ホウモン</t>
    </rPh>
    <rPh sb="8" eb="10">
      <t>ゴウドウ</t>
    </rPh>
    <rPh sb="10" eb="12">
      <t>レイカイ</t>
    </rPh>
    <rPh sb="13" eb="14">
      <t>タメ</t>
    </rPh>
    <phoneticPr fontId="14"/>
  </si>
  <si>
    <t>*　「9月11日第2金曜日」に変更</t>
    <rPh sb="4" eb="5">
      <t>ツキ</t>
    </rPh>
    <rPh sb="7" eb="8">
      <t>ヒ</t>
    </rPh>
    <rPh sb="8" eb="9">
      <t>ダイ</t>
    </rPh>
    <rPh sb="10" eb="13">
      <t>キンヨウビ</t>
    </rPh>
    <rPh sb="15" eb="17">
      <t>ヘンコウ</t>
    </rPh>
    <phoneticPr fontId="14"/>
  </si>
  <si>
    <t>*　お盆の為。</t>
    <rPh sb="3" eb="4">
      <t>ボン</t>
    </rPh>
    <rPh sb="5" eb="6">
      <t>タメ</t>
    </rPh>
    <phoneticPr fontId="14"/>
  </si>
  <si>
    <t>*　「8月27日第4木曜日」に変更</t>
    <rPh sb="4" eb="5">
      <t>ツキ</t>
    </rPh>
    <rPh sb="7" eb="8">
      <t>ヒ</t>
    </rPh>
    <rPh sb="8" eb="9">
      <t>ダイ</t>
    </rPh>
    <rPh sb="10" eb="13">
      <t>モクヨウビ</t>
    </rPh>
    <rPh sb="15" eb="17">
      <t>ヘンコウ</t>
    </rPh>
    <phoneticPr fontId="14"/>
  </si>
  <si>
    <t>通常開催日から曜日が変更になる例会について（案）</t>
    <rPh sb="0" eb="2">
      <t>ツウジョウ</t>
    </rPh>
    <rPh sb="2" eb="5">
      <t>カイサイビ</t>
    </rPh>
    <rPh sb="7" eb="9">
      <t>ヨウビ</t>
    </rPh>
    <rPh sb="10" eb="12">
      <t>ヘンコウ</t>
    </rPh>
    <rPh sb="15" eb="17">
      <t>レイカイ</t>
    </rPh>
    <rPh sb="22" eb="23">
      <t>アン</t>
    </rPh>
    <phoneticPr fontId="14"/>
  </si>
  <si>
    <t>*　「2021年6月18日第2例会」</t>
    <rPh sb="7" eb="8">
      <t>ネン</t>
    </rPh>
    <rPh sb="9" eb="10">
      <t>ガツ</t>
    </rPh>
    <rPh sb="12" eb="13">
      <t>ヒ</t>
    </rPh>
    <rPh sb="13" eb="14">
      <t>ダイ</t>
    </rPh>
    <rPh sb="15" eb="17">
      <t>レイカイ</t>
    </rPh>
    <phoneticPr fontId="14"/>
  </si>
  <si>
    <t>*　年度末家族例会（6月・ANA)</t>
    <rPh sb="2" eb="4">
      <t>ネンド</t>
    </rPh>
    <rPh sb="5" eb="7">
      <t>カゾク</t>
    </rPh>
    <rPh sb="7" eb="9">
      <t>レイカイ</t>
    </rPh>
    <rPh sb="11" eb="12">
      <t>ガツ</t>
    </rPh>
    <phoneticPr fontId="14"/>
  </si>
  <si>
    <t>*　「2021年4月18日第2例会」</t>
    <rPh sb="7" eb="8">
      <t>ネン</t>
    </rPh>
    <rPh sb="9" eb="10">
      <t>ガツ</t>
    </rPh>
    <rPh sb="12" eb="13">
      <t>ヒ</t>
    </rPh>
    <rPh sb="13" eb="14">
      <t>ダイ</t>
    </rPh>
    <rPh sb="15" eb="17">
      <t>レイカイ</t>
    </rPh>
    <phoneticPr fontId="14"/>
  </si>
  <si>
    <t>*　「2021年1月7日第1例会」</t>
    <rPh sb="7" eb="8">
      <t>ネン</t>
    </rPh>
    <rPh sb="9" eb="10">
      <t>ガツ</t>
    </rPh>
    <rPh sb="11" eb="12">
      <t>ヒ</t>
    </rPh>
    <rPh sb="12" eb="13">
      <t>ダイ</t>
    </rPh>
    <rPh sb="14" eb="16">
      <t>レイカイ</t>
    </rPh>
    <phoneticPr fontId="14"/>
  </si>
  <si>
    <t>*　新年祈願例会（1月・ANA）</t>
    <rPh sb="2" eb="4">
      <t>シンネン</t>
    </rPh>
    <rPh sb="4" eb="6">
      <t>キガン</t>
    </rPh>
    <rPh sb="6" eb="8">
      <t>レイカイ</t>
    </rPh>
    <rPh sb="10" eb="11">
      <t>ガツ</t>
    </rPh>
    <phoneticPr fontId="14"/>
  </si>
  <si>
    <t>*　年末家族例会（12月・ANA）</t>
    <rPh sb="2" eb="4">
      <t>ネンマツ</t>
    </rPh>
    <rPh sb="4" eb="6">
      <t>カゾク</t>
    </rPh>
    <rPh sb="6" eb="8">
      <t>レイカイ</t>
    </rPh>
    <rPh sb="11" eb="12">
      <t>ガツ</t>
    </rPh>
    <phoneticPr fontId="14"/>
  </si>
  <si>
    <t>*　１Ｚ合同例会・ガバナー公式訪問（9月・ANA）</t>
    <rPh sb="4" eb="6">
      <t>ゴウドウ</t>
    </rPh>
    <rPh sb="6" eb="8">
      <t>レイカイ</t>
    </rPh>
    <rPh sb="13" eb="15">
      <t>コウシキ</t>
    </rPh>
    <rPh sb="15" eb="17">
      <t>ホウモン</t>
    </rPh>
    <rPh sb="19" eb="20">
      <t>ガツ</t>
    </rPh>
    <phoneticPr fontId="14"/>
  </si>
  <si>
    <t>　「特別例会」・全員登録。</t>
    <rPh sb="2" eb="4">
      <t>トクベツ</t>
    </rPh>
    <rPh sb="4" eb="6">
      <t>レイカイ</t>
    </rPh>
    <rPh sb="6" eb="7">
      <t>レイカイ</t>
    </rPh>
    <rPh sb="8" eb="10">
      <t>ゼンイン</t>
    </rPh>
    <rPh sb="10" eb="12">
      <t>トウロク</t>
    </rPh>
    <phoneticPr fontId="14"/>
  </si>
  <si>
    <t>*　「2021年5月20日第2例会」</t>
    <rPh sb="7" eb="8">
      <t>ネン</t>
    </rPh>
    <rPh sb="9" eb="10">
      <t>ツキ</t>
    </rPh>
    <rPh sb="12" eb="13">
      <t>ヒ</t>
    </rPh>
    <rPh sb="13" eb="14">
      <t>ダイ</t>
    </rPh>
    <rPh sb="15" eb="17">
      <t>レイカイ</t>
    </rPh>
    <phoneticPr fontId="14"/>
  </si>
  <si>
    <t>*　結成記念例会（5月・ANA）</t>
    <rPh sb="2" eb="4">
      <t>ケッセイ</t>
    </rPh>
    <rPh sb="4" eb="6">
      <t>キネン</t>
    </rPh>
    <rPh sb="6" eb="8">
      <t>レイカイ</t>
    </rPh>
    <rPh sb="10" eb="11">
      <t>ガツ</t>
    </rPh>
    <phoneticPr fontId="14"/>
  </si>
  <si>
    <t>*　「2021年4月1日第１例会」</t>
    <rPh sb="7" eb="8">
      <t>ネン</t>
    </rPh>
    <rPh sb="9" eb="10">
      <t>ツキ</t>
    </rPh>
    <rPh sb="11" eb="12">
      <t>ヒ</t>
    </rPh>
    <rPh sb="12" eb="13">
      <t>ダイ</t>
    </rPh>
    <rPh sb="14" eb="16">
      <t>レイカイ</t>
    </rPh>
    <phoneticPr fontId="14"/>
  </si>
  <si>
    <t>*　花見例会（4月・ANA）</t>
    <rPh sb="2" eb="4">
      <t>ハナミ</t>
    </rPh>
    <rPh sb="4" eb="6">
      <t>レイカイ</t>
    </rPh>
    <rPh sb="8" eb="9">
      <t>ガツ</t>
    </rPh>
    <phoneticPr fontId="14"/>
  </si>
  <si>
    <t>*　納涼例会（8月・ANA）</t>
    <rPh sb="2" eb="4">
      <t>ノウリョウ</t>
    </rPh>
    <rPh sb="4" eb="6">
      <t>レイカイ</t>
    </rPh>
    <rPh sb="8" eb="9">
      <t>ガツ</t>
    </rPh>
    <phoneticPr fontId="14"/>
  </si>
  <si>
    <t>　「企画例会」・全員登録。</t>
    <rPh sb="2" eb="4">
      <t>キカク</t>
    </rPh>
    <rPh sb="4" eb="6">
      <t>レイカイ</t>
    </rPh>
    <rPh sb="6" eb="7">
      <t>レイカイ</t>
    </rPh>
    <rPh sb="8" eb="10">
      <t>ゼンイン</t>
    </rPh>
    <rPh sb="10" eb="12">
      <t>トウロク</t>
    </rPh>
    <phoneticPr fontId="14"/>
  </si>
  <si>
    <t>　「通常例会」のANA会場以外での開催。</t>
    <rPh sb="2" eb="4">
      <t>ツウジョウ</t>
    </rPh>
    <rPh sb="4" eb="6">
      <t>レイカイ</t>
    </rPh>
    <rPh sb="11" eb="13">
      <t>カイジョウ</t>
    </rPh>
    <rPh sb="13" eb="15">
      <t>イガイ</t>
    </rPh>
    <rPh sb="17" eb="19">
      <t>カイサイ</t>
    </rPh>
    <phoneticPr fontId="14"/>
  </si>
  <si>
    <t>会場にて開催致します。</t>
    <rPh sb="0" eb="2">
      <t>カイジョウ</t>
    </rPh>
    <rPh sb="4" eb="6">
      <t>カイサイ</t>
    </rPh>
    <rPh sb="6" eb="7">
      <t>イタ</t>
    </rPh>
    <phoneticPr fontId="14"/>
  </si>
  <si>
    <t>　「通常例会」は原則として第１・3木曜日19：00よりANAクラウンプラザホテル宇部（以下ANA）</t>
    <rPh sb="2" eb="4">
      <t>ツウジョウ</t>
    </rPh>
    <rPh sb="4" eb="6">
      <t>レイカイ</t>
    </rPh>
    <rPh sb="8" eb="10">
      <t>ゲンソク</t>
    </rPh>
    <rPh sb="13" eb="14">
      <t>ダイ</t>
    </rPh>
    <rPh sb="17" eb="20">
      <t>モクヨウビ</t>
    </rPh>
    <rPh sb="40" eb="42">
      <t>ウベ</t>
    </rPh>
    <rPh sb="43" eb="45">
      <t>イカ</t>
    </rPh>
    <phoneticPr fontId="14"/>
  </si>
  <si>
    <t>2020.7～2021.6　「通常例会」「企画例会」「特別例会」について（案）</t>
    <rPh sb="15" eb="17">
      <t>ツウジョウ</t>
    </rPh>
    <rPh sb="17" eb="19">
      <t>レイカイ</t>
    </rPh>
    <rPh sb="21" eb="23">
      <t>キカク</t>
    </rPh>
    <rPh sb="23" eb="25">
      <t>レイカイ</t>
    </rPh>
    <rPh sb="27" eb="29">
      <t>トクベツ</t>
    </rPh>
    <rPh sb="29" eb="31">
      <t>レイカイ</t>
    </rPh>
    <rPh sb="37" eb="38">
      <t>アン</t>
    </rPh>
    <phoneticPr fontId="14"/>
  </si>
  <si>
    <t>（別紙：組織表）</t>
    <rPh sb="1" eb="3">
      <t>ベッシ</t>
    </rPh>
    <rPh sb="4" eb="6">
      <t>ソシキ</t>
    </rPh>
    <rPh sb="6" eb="7">
      <t>ヒョウ</t>
    </rPh>
    <phoneticPr fontId="14"/>
  </si>
  <si>
    <t>組織構成について（案）</t>
    <phoneticPr fontId="14"/>
  </si>
  <si>
    <t>会長テーマ</t>
    <rPh sb="0" eb="2">
      <t>カイチョウ</t>
    </rPh>
    <phoneticPr fontId="14"/>
  </si>
  <si>
    <t>光と愛を</t>
    <rPh sb="0" eb="1">
      <t>ヒカリ</t>
    </rPh>
    <rPh sb="2" eb="3">
      <t>アイ</t>
    </rPh>
    <phoneticPr fontId="14"/>
  </si>
  <si>
    <t>国際協会モットー</t>
    <rPh sb="0" eb="2">
      <t>コクサイ</t>
    </rPh>
    <rPh sb="2" eb="4">
      <t>キョウカイ</t>
    </rPh>
    <phoneticPr fontId="14"/>
  </si>
  <si>
    <t>＊　優待会員・特別終身会員の例会出席に関しては、その都度例会のタイプに応じて食費を徴収致します。</t>
    <rPh sb="2" eb="4">
      <t>ユウタイ</t>
    </rPh>
    <rPh sb="4" eb="6">
      <t>カイイン</t>
    </rPh>
    <rPh sb="7" eb="9">
      <t>トクベツ</t>
    </rPh>
    <rPh sb="9" eb="11">
      <t>シュウシン</t>
    </rPh>
    <rPh sb="11" eb="13">
      <t>カイイン</t>
    </rPh>
    <rPh sb="14" eb="16">
      <t>レイカイ</t>
    </rPh>
    <rPh sb="16" eb="18">
      <t>シュッセキ</t>
    </rPh>
    <rPh sb="19" eb="20">
      <t>カン</t>
    </rPh>
    <rPh sb="26" eb="28">
      <t>ツド</t>
    </rPh>
    <rPh sb="28" eb="30">
      <t>レイカイ</t>
    </rPh>
    <rPh sb="35" eb="36">
      <t>オウ</t>
    </rPh>
    <rPh sb="38" eb="40">
      <t>ショクヒ</t>
    </rPh>
    <rPh sb="41" eb="43">
      <t>チョウシュウ</t>
    </rPh>
    <rPh sb="43" eb="44">
      <t>イタ</t>
    </rPh>
    <phoneticPr fontId="14"/>
  </si>
  <si>
    <t>合計</t>
    <rPh sb="0" eb="2">
      <t>ゴウケイ</t>
    </rPh>
    <phoneticPr fontId="14"/>
  </si>
  <si>
    <t>年末家族例会</t>
    <rPh sb="0" eb="2">
      <t>ネンマツ</t>
    </rPh>
    <rPh sb="2" eb="4">
      <t>カゾク</t>
    </rPh>
    <rPh sb="4" eb="6">
      <t>レイカイ</t>
    </rPh>
    <phoneticPr fontId="14"/>
  </si>
  <si>
    <t>6R-1Z　合同例会</t>
    <rPh sb="6" eb="8">
      <t>ゴウドウ</t>
    </rPh>
    <rPh sb="8" eb="10">
      <t>レイカイ</t>
    </rPh>
    <phoneticPr fontId="14"/>
  </si>
  <si>
    <t>認証60周年記念大会</t>
    <rPh sb="0" eb="2">
      <t>ニンショウ</t>
    </rPh>
    <rPh sb="4" eb="6">
      <t>シュウネン</t>
    </rPh>
    <rPh sb="6" eb="8">
      <t>キネン</t>
    </rPh>
    <rPh sb="8" eb="9">
      <t>タイ</t>
    </rPh>
    <rPh sb="9" eb="10">
      <t>カイ</t>
    </rPh>
    <phoneticPr fontId="5"/>
  </si>
  <si>
    <t>CN記念例会</t>
    <rPh sb="2" eb="4">
      <t>キネン</t>
    </rPh>
    <rPh sb="4" eb="6">
      <t>レイカイ</t>
    </rPh>
    <phoneticPr fontId="5"/>
  </si>
  <si>
    <t>市民教養講座</t>
    <rPh sb="0" eb="2">
      <t>シミン</t>
    </rPh>
    <rPh sb="2" eb="4">
      <t>キョウヨウ</t>
    </rPh>
    <rPh sb="4" eb="6">
      <t>コウザ</t>
    </rPh>
    <phoneticPr fontId="14"/>
  </si>
  <si>
    <t>納涼例会（ココランド）</t>
    <rPh sb="0" eb="2">
      <t>ノウリョウ</t>
    </rPh>
    <rPh sb="2" eb="4">
      <t>レイカイ</t>
    </rPh>
    <phoneticPr fontId="14"/>
  </si>
  <si>
    <t>納涼例会（ANAクラウンプラザ宇部）</t>
    <rPh sb="0" eb="2">
      <t>ノウリョウ</t>
    </rPh>
    <rPh sb="2" eb="4">
      <t>レイカイ</t>
    </rPh>
    <rPh sb="15" eb="17">
      <t>ウベ</t>
    </rPh>
    <phoneticPr fontId="14"/>
  </si>
  <si>
    <t>昨年度（2019-2020）</t>
    <rPh sb="0" eb="3">
      <t>サクネンド</t>
    </rPh>
    <phoneticPr fontId="14"/>
  </si>
  <si>
    <t>本年度（2020-2021）</t>
    <rPh sb="0" eb="1">
      <t>ホン</t>
    </rPh>
    <phoneticPr fontId="14"/>
  </si>
  <si>
    <t>特別例会費内訳</t>
    <rPh sb="0" eb="2">
      <t>トクベツ</t>
    </rPh>
    <rPh sb="2" eb="4">
      <t>レイカイ</t>
    </rPh>
    <rPh sb="4" eb="5">
      <t>ヒ</t>
    </rPh>
    <rPh sb="5" eb="7">
      <t>ウチワケ</t>
    </rPh>
    <phoneticPr fontId="9"/>
  </si>
  <si>
    <t>会員拠出金内訳</t>
    <rPh sb="0" eb="2">
      <t>カイイン</t>
    </rPh>
    <rPh sb="2" eb="5">
      <t>キョシュツキン</t>
    </rPh>
    <rPh sb="5" eb="7">
      <t>ウチワケ</t>
    </rPh>
    <phoneticPr fontId="14"/>
  </si>
  <si>
    <t xml:space="preserve"> ＠30,00×12</t>
    <phoneticPr fontId="14"/>
  </si>
  <si>
    <t>昨年度</t>
    <rPh sb="0" eb="3">
      <t>サクネンド</t>
    </rPh>
    <phoneticPr fontId="9"/>
  </si>
  <si>
    <r>
      <t xml:space="preserve"> </t>
    </r>
    <r>
      <rPr>
        <sz val="11"/>
        <rFont val="ＭＳ Ｐゴシック"/>
        <family val="3"/>
        <charset val="128"/>
      </rPr>
      <t>＠3,000</t>
    </r>
    <r>
      <rPr>
        <sz val="10"/>
        <rFont val="ＭＳ Ｐゴシック"/>
        <family val="3"/>
        <charset val="128"/>
      </rPr>
      <t>×12</t>
    </r>
  </si>
  <si>
    <t>理事会食費</t>
    <rPh sb="0" eb="3">
      <t>リジカイ</t>
    </rPh>
    <rPh sb="3" eb="5">
      <t>ショクヒ</t>
    </rPh>
    <rPh sb="4" eb="5">
      <t>カイショク</t>
    </rPh>
    <phoneticPr fontId="14"/>
  </si>
  <si>
    <t xml:space="preserve"> ＠3,500×24</t>
    <phoneticPr fontId="14"/>
  </si>
  <si>
    <t>後期納入額</t>
    <rPh sb="0" eb="2">
      <t>コウキ</t>
    </rPh>
    <rPh sb="2" eb="4">
      <t>ノウニュウ</t>
    </rPh>
    <rPh sb="4" eb="5">
      <t>ガク</t>
    </rPh>
    <phoneticPr fontId="14"/>
  </si>
  <si>
    <t>　　一括納入</t>
    <rPh sb="2" eb="4">
      <t>イッカツ</t>
    </rPh>
    <rPh sb="4" eb="6">
      <t>ノウニュウ</t>
    </rPh>
    <phoneticPr fontId="9"/>
  </si>
  <si>
    <t>前期納入額</t>
    <rPh sb="0" eb="2">
      <t>ゼンキ</t>
    </rPh>
    <rPh sb="2" eb="4">
      <t>ノウニュウ</t>
    </rPh>
    <rPh sb="4" eb="5">
      <t>ガク</t>
    </rPh>
    <phoneticPr fontId="14"/>
  </si>
  <si>
    <t>年 間 合 計</t>
    <rPh sb="0" eb="1">
      <t>ネン</t>
    </rPh>
    <rPh sb="2" eb="3">
      <t>アイダ</t>
    </rPh>
    <rPh sb="4" eb="5">
      <t>ゴウ</t>
    </rPh>
    <rPh sb="6" eb="7">
      <t>ケイ</t>
    </rPh>
    <phoneticPr fontId="14"/>
  </si>
  <si>
    <t>そ の 他</t>
    <rPh sb="4" eb="5">
      <t>ホカ</t>
    </rPh>
    <phoneticPr fontId="14"/>
  </si>
  <si>
    <t>会員拠出金</t>
    <rPh sb="0" eb="2">
      <t>カイイン</t>
    </rPh>
    <rPh sb="2" eb="5">
      <t>キョシュツキン</t>
    </rPh>
    <phoneticPr fontId="14"/>
  </si>
  <si>
    <t>65周年行事積立金</t>
    <rPh sb="2" eb="4">
      <t>シュウネン</t>
    </rPh>
    <rPh sb="4" eb="6">
      <t>ギョウジ</t>
    </rPh>
    <rPh sb="6" eb="8">
      <t>ツミタテ</t>
    </rPh>
    <rPh sb="8" eb="9">
      <t>キン</t>
    </rPh>
    <phoneticPr fontId="14"/>
  </si>
  <si>
    <t>　　例会出席時徴収</t>
    <rPh sb="2" eb="4">
      <t>レイカイ</t>
    </rPh>
    <rPh sb="4" eb="6">
      <t>シュッセキ</t>
    </rPh>
    <rPh sb="6" eb="7">
      <t>ジ</t>
    </rPh>
    <rPh sb="7" eb="9">
      <t>チョウシュウ</t>
    </rPh>
    <phoneticPr fontId="14"/>
  </si>
  <si>
    <t>例 会 食 費</t>
    <rPh sb="0" eb="1">
      <t>レイ</t>
    </rPh>
    <rPh sb="2" eb="3">
      <t>カイ</t>
    </rPh>
    <rPh sb="4" eb="5">
      <t>ショク</t>
    </rPh>
    <rPh sb="6" eb="7">
      <t>ヒ</t>
    </rPh>
    <phoneticPr fontId="14"/>
  </si>
  <si>
    <t>通 常 会 費</t>
    <rPh sb="0" eb="1">
      <t>ツウ</t>
    </rPh>
    <rPh sb="2" eb="3">
      <t>ツネ</t>
    </rPh>
    <rPh sb="4" eb="5">
      <t>カイ</t>
    </rPh>
    <rPh sb="6" eb="7">
      <t>ヒ</t>
    </rPh>
    <phoneticPr fontId="14"/>
  </si>
  <si>
    <t>終身会員（1名）</t>
    <rPh sb="0" eb="2">
      <t>シュウシン</t>
    </rPh>
    <rPh sb="2" eb="4">
      <t>カイイン</t>
    </rPh>
    <rPh sb="6" eb="7">
      <t>メイ</t>
    </rPh>
    <phoneticPr fontId="9"/>
  </si>
  <si>
    <t>優待会員（3名）</t>
    <rPh sb="0" eb="2">
      <t>ユウタイ</t>
    </rPh>
    <rPh sb="2" eb="4">
      <t>カイイン</t>
    </rPh>
    <rPh sb="6" eb="7">
      <t>メイ</t>
    </rPh>
    <phoneticPr fontId="14"/>
  </si>
  <si>
    <t>正会員（49名）</t>
    <rPh sb="0" eb="3">
      <t>セイカイイン</t>
    </rPh>
    <rPh sb="6" eb="7">
      <t>６３メイ</t>
    </rPh>
    <phoneticPr fontId="14"/>
  </si>
  <si>
    <t>項　　目</t>
    <rPh sb="0" eb="4">
      <t>コウモク</t>
    </rPh>
    <phoneticPr fontId="14"/>
  </si>
  <si>
    <t>2020.7.1現在</t>
    <rPh sb="8" eb="10">
      <t>ゲンザイ</t>
    </rPh>
    <phoneticPr fontId="9"/>
  </si>
  <si>
    <t>年会費算出 （案）　２０２０．７月～２０２１．６月</t>
    <rPh sb="0" eb="3">
      <t>ネンカイヒ</t>
    </rPh>
    <rPh sb="3" eb="5">
      <t>サンシュツ</t>
    </rPh>
    <rPh sb="7" eb="8">
      <t>アン</t>
    </rPh>
    <rPh sb="16" eb="17">
      <t>ツキ</t>
    </rPh>
    <rPh sb="24" eb="25">
      <t>ツキ</t>
    </rPh>
    <phoneticPr fontId="14"/>
  </si>
  <si>
    <t>小計</t>
    <rPh sb="0" eb="2">
      <t>ショウケイ</t>
    </rPh>
    <phoneticPr fontId="14"/>
  </si>
  <si>
    <t>収入理事会食費計</t>
    <rPh sb="0" eb="2">
      <t>シュウニュウ</t>
    </rPh>
    <rPh sb="2" eb="5">
      <t>リジカイ</t>
    </rPh>
    <rPh sb="5" eb="7">
      <t>ショクヒ</t>
    </rPh>
    <rPh sb="6" eb="7">
      <t>ヒ</t>
    </rPh>
    <rPh sb="7" eb="8">
      <t>ケイ</t>
    </rPh>
    <phoneticPr fontId="14"/>
  </si>
  <si>
    <t>支出理事会食費計</t>
    <rPh sb="0" eb="2">
      <t>シシュツ</t>
    </rPh>
    <rPh sb="2" eb="5">
      <t>リジカイ</t>
    </rPh>
    <rPh sb="5" eb="7">
      <t>ショクヒ</t>
    </rPh>
    <rPh sb="6" eb="7">
      <t>ヒ</t>
    </rPh>
    <rPh sb="7" eb="8">
      <t>ケイ</t>
    </rPh>
    <phoneticPr fontId="14"/>
  </si>
  <si>
    <t>受取利息</t>
    <rPh sb="0" eb="2">
      <t>ウケトリ</t>
    </rPh>
    <rPh sb="2" eb="4">
      <t>リソク</t>
    </rPh>
    <phoneticPr fontId="14"/>
  </si>
  <si>
    <t>理事会食費</t>
    <rPh sb="0" eb="3">
      <t>リジカイ</t>
    </rPh>
    <rPh sb="3" eb="5">
      <t>ショクヒ</t>
    </rPh>
    <phoneticPr fontId="14"/>
  </si>
  <si>
    <t>役員15名+オブザーバー1名</t>
    <rPh sb="0" eb="2">
      <t>ヤクイン</t>
    </rPh>
    <rPh sb="4" eb="5">
      <t>メイ</t>
    </rPh>
    <rPh sb="13" eb="14">
      <t>メイ</t>
    </rPh>
    <phoneticPr fontId="14"/>
  </si>
  <si>
    <t>金　額</t>
    <rPh sb="0" eb="3">
      <t>キンガク</t>
    </rPh>
    <phoneticPr fontId="14"/>
  </si>
  <si>
    <t>内　訳</t>
    <rPh sb="0" eb="3">
      <t>ウチワケ</t>
    </rPh>
    <phoneticPr fontId="14"/>
  </si>
  <si>
    <t>適　用</t>
    <rPh sb="0" eb="3">
      <t>テキヨウ</t>
    </rPh>
    <phoneticPr fontId="14"/>
  </si>
  <si>
    <t>科　目</t>
    <rPh sb="0" eb="3">
      <t>カモク</t>
    </rPh>
    <phoneticPr fontId="14"/>
  </si>
  <si>
    <t>収入理事会食費</t>
    <rPh sb="0" eb="2">
      <t>シュウニュウ</t>
    </rPh>
    <rPh sb="2" eb="5">
      <t>リジカイ</t>
    </rPh>
    <rPh sb="5" eb="7">
      <t>ショクヒ</t>
    </rPh>
    <phoneticPr fontId="14"/>
  </si>
  <si>
    <t>支出理事会食費</t>
    <rPh sb="0" eb="2">
      <t>シシュツ</t>
    </rPh>
    <rPh sb="2" eb="5">
      <t>リジカイ</t>
    </rPh>
    <rPh sb="5" eb="7">
      <t>ショクヒ</t>
    </rPh>
    <phoneticPr fontId="14"/>
  </si>
  <si>
    <t>[理事会食費]</t>
    <rPh sb="1" eb="4">
      <t>リジカイ</t>
    </rPh>
    <rPh sb="4" eb="6">
      <t>ショクヒ</t>
    </rPh>
    <phoneticPr fontId="14"/>
  </si>
  <si>
    <t>収入特別会食費計</t>
    <rPh sb="0" eb="2">
      <t>シュウニュウ</t>
    </rPh>
    <rPh sb="2" eb="4">
      <t>トクベツ</t>
    </rPh>
    <rPh sb="4" eb="6">
      <t>カイショク</t>
    </rPh>
    <rPh sb="6" eb="7">
      <t>ヒ</t>
    </rPh>
    <rPh sb="7" eb="8">
      <t>ケイ</t>
    </rPh>
    <phoneticPr fontId="14"/>
  </si>
  <si>
    <t>支出特別会食費計</t>
    <rPh sb="0" eb="2">
      <t>シシュツ</t>
    </rPh>
    <rPh sb="2" eb="4">
      <t>トクベツ</t>
    </rPh>
    <rPh sb="4" eb="6">
      <t>カイショク</t>
    </rPh>
    <rPh sb="6" eb="7">
      <t>ヒ</t>
    </rPh>
    <rPh sb="7" eb="8">
      <t>ケイ</t>
    </rPh>
    <phoneticPr fontId="14"/>
  </si>
  <si>
    <t>6R-1Z合同例会（全員登録）</t>
    <rPh sb="5" eb="7">
      <t>ゴウドウ</t>
    </rPh>
    <rPh sb="7" eb="9">
      <t>レイカイ</t>
    </rPh>
    <rPh sb="10" eb="12">
      <t>ゼンイン</t>
    </rPh>
    <rPh sb="12" eb="14">
      <t>トウロク</t>
    </rPh>
    <phoneticPr fontId="14"/>
  </si>
  <si>
    <t>CN記念例会</t>
    <rPh sb="2" eb="4">
      <t>キネン</t>
    </rPh>
    <rPh sb="4" eb="6">
      <t>レイカイ</t>
    </rPh>
    <phoneticPr fontId="14"/>
  </si>
  <si>
    <t>特別会食費</t>
    <rPh sb="0" eb="2">
      <t>トクベツ</t>
    </rPh>
    <rPh sb="2" eb="4">
      <t>カイショク</t>
    </rPh>
    <rPh sb="4" eb="5">
      <t>ヒ</t>
    </rPh>
    <phoneticPr fontId="14"/>
  </si>
  <si>
    <t>支払特別会食費</t>
    <rPh sb="0" eb="2">
      <t>シハライ</t>
    </rPh>
    <rPh sb="2" eb="4">
      <t>トクベツ</t>
    </rPh>
    <rPh sb="4" eb="6">
      <t>カイショク</t>
    </rPh>
    <rPh sb="6" eb="7">
      <t>ヒ</t>
    </rPh>
    <phoneticPr fontId="14"/>
  </si>
  <si>
    <t>収入特別会食費</t>
    <rPh sb="0" eb="2">
      <t>シュウニュウ</t>
    </rPh>
    <rPh sb="2" eb="4">
      <t>トクベツ</t>
    </rPh>
    <rPh sb="4" eb="6">
      <t>カイショク</t>
    </rPh>
    <rPh sb="6" eb="7">
      <t>ヒ</t>
    </rPh>
    <phoneticPr fontId="14"/>
  </si>
  <si>
    <t>支出特別会食費</t>
    <rPh sb="0" eb="2">
      <t>シシュツ</t>
    </rPh>
    <rPh sb="2" eb="4">
      <t>トクベツ</t>
    </rPh>
    <rPh sb="4" eb="6">
      <t>カイショク</t>
    </rPh>
    <rPh sb="6" eb="7">
      <t>ヒ</t>
    </rPh>
    <phoneticPr fontId="14"/>
  </si>
  <si>
    <t>[特別会食費]</t>
    <rPh sb="1" eb="3">
      <t>トクベツ</t>
    </rPh>
    <rPh sb="3" eb="5">
      <t>カイショク</t>
    </rPh>
    <rPh sb="5" eb="6">
      <t>ヒ</t>
    </rPh>
    <phoneticPr fontId="14"/>
  </si>
  <si>
    <t>収入例会食費計</t>
    <rPh sb="0" eb="2">
      <t>シュウニュウ</t>
    </rPh>
    <rPh sb="2" eb="4">
      <t>レイカイ</t>
    </rPh>
    <rPh sb="4" eb="6">
      <t>ショクヒ</t>
    </rPh>
    <rPh sb="6" eb="7">
      <t>ケイ</t>
    </rPh>
    <phoneticPr fontId="14"/>
  </si>
  <si>
    <t>支出例会食費計</t>
    <rPh sb="0" eb="2">
      <t>シシュツ</t>
    </rPh>
    <rPh sb="2" eb="4">
      <t>レイカイ</t>
    </rPh>
    <rPh sb="4" eb="6">
      <t>ショクヒ</t>
    </rPh>
    <rPh sb="6" eb="7">
      <t>ケイ</t>
    </rPh>
    <phoneticPr fontId="14"/>
  </si>
  <si>
    <t>収入例会</t>
    <rPh sb="0" eb="2">
      <t>シュウニュウ</t>
    </rPh>
    <rPh sb="2" eb="4">
      <t>レイカイ</t>
    </rPh>
    <phoneticPr fontId="14"/>
  </si>
  <si>
    <t>支払食費（正会員49名+新会員2名）</t>
    <rPh sb="0" eb="2">
      <t>シハライ</t>
    </rPh>
    <rPh sb="2" eb="4">
      <t>ショクヒ</t>
    </rPh>
    <rPh sb="5" eb="8">
      <t>セイカイイン</t>
    </rPh>
    <rPh sb="10" eb="11">
      <t>メイ</t>
    </rPh>
    <rPh sb="12" eb="15">
      <t>シンカイイン</t>
    </rPh>
    <rPh sb="16" eb="17">
      <t>メイ</t>
    </rPh>
    <phoneticPr fontId="14"/>
  </si>
  <si>
    <t>収入例会食費</t>
    <rPh sb="0" eb="2">
      <t>シュウニュウ</t>
    </rPh>
    <rPh sb="2" eb="4">
      <t>レイカイ</t>
    </rPh>
    <rPh sb="4" eb="6">
      <t>ショクヒ</t>
    </rPh>
    <phoneticPr fontId="14"/>
  </si>
  <si>
    <t>支出例会食費</t>
    <rPh sb="0" eb="2">
      <t>シシュツ</t>
    </rPh>
    <rPh sb="2" eb="4">
      <t>レイカイ</t>
    </rPh>
    <rPh sb="4" eb="6">
      <t>ショクヒ</t>
    </rPh>
    <phoneticPr fontId="14"/>
  </si>
  <si>
    <t>[例会食費]</t>
    <rPh sb="1" eb="3">
      <t>レイカイ</t>
    </rPh>
    <rPh sb="3" eb="5">
      <t>ショクヒ</t>
    </rPh>
    <phoneticPr fontId="14"/>
  </si>
  <si>
    <t>収入事業費計</t>
    <rPh sb="0" eb="2">
      <t>シュウニュウ</t>
    </rPh>
    <rPh sb="2" eb="5">
      <t>ジギョウヒ</t>
    </rPh>
    <rPh sb="5" eb="6">
      <t>ケイ</t>
    </rPh>
    <phoneticPr fontId="14"/>
  </si>
  <si>
    <t>支出事業費計</t>
    <rPh sb="0" eb="2">
      <t>シシュツ</t>
    </rPh>
    <rPh sb="2" eb="5">
      <t>ジギョウヒ</t>
    </rPh>
    <rPh sb="5" eb="6">
      <t>ケイ</t>
    </rPh>
    <phoneticPr fontId="14"/>
  </si>
  <si>
    <t>（仮称）放課後子供支援</t>
    <rPh sb="1" eb="3">
      <t>カショウ</t>
    </rPh>
    <rPh sb="4" eb="7">
      <t>ホウカゴ</t>
    </rPh>
    <rPh sb="7" eb="9">
      <t>コドモ</t>
    </rPh>
    <rPh sb="9" eb="11">
      <t>シエン</t>
    </rPh>
    <phoneticPr fontId="14"/>
  </si>
  <si>
    <t>DVD作成費他</t>
    <rPh sb="3" eb="5">
      <t>サクセイ</t>
    </rPh>
    <rPh sb="5" eb="6">
      <t>ヒ</t>
    </rPh>
    <rPh sb="6" eb="7">
      <t>ホカ</t>
    </rPh>
    <phoneticPr fontId="14"/>
  </si>
  <si>
    <t>予　備　費</t>
    <rPh sb="0" eb="1">
      <t>ヨ</t>
    </rPh>
    <rPh sb="2" eb="3">
      <t>ビ</t>
    </rPh>
    <rPh sb="4" eb="5">
      <t>ヒ</t>
    </rPh>
    <phoneticPr fontId="14"/>
  </si>
  <si>
    <t>緑の募金</t>
    <rPh sb="0" eb="1">
      <t>ミドリ</t>
    </rPh>
    <rPh sb="2" eb="4">
      <t>ボキン</t>
    </rPh>
    <phoneticPr fontId="14"/>
  </si>
  <si>
    <t>赤い羽根共同募金（宇部市会）</t>
    <rPh sb="0" eb="1">
      <t>アカ</t>
    </rPh>
    <rPh sb="2" eb="4">
      <t>ハネ</t>
    </rPh>
    <rPh sb="4" eb="6">
      <t>キョウドウ</t>
    </rPh>
    <rPh sb="6" eb="8">
      <t>ボキン</t>
    </rPh>
    <rPh sb="9" eb="11">
      <t>ウベ</t>
    </rPh>
    <rPh sb="11" eb="12">
      <t>シ</t>
    </rPh>
    <rPh sb="12" eb="13">
      <t>カイ</t>
    </rPh>
    <phoneticPr fontId="14"/>
  </si>
  <si>
    <t>統一アクティビティ</t>
    <rPh sb="0" eb="2">
      <t>トウイツ</t>
    </rPh>
    <phoneticPr fontId="14"/>
  </si>
  <si>
    <t>TOKIWAファンタジア関連製作支援金</t>
    <rPh sb="12" eb="14">
      <t>カンレン</t>
    </rPh>
    <rPh sb="14" eb="16">
      <t>セイサク</t>
    </rPh>
    <rPh sb="16" eb="19">
      <t>シエンキン</t>
    </rPh>
    <phoneticPr fontId="14"/>
  </si>
  <si>
    <t>委員会</t>
    <rPh sb="0" eb="3">
      <t>イインカイ</t>
    </rPh>
    <phoneticPr fontId="14"/>
  </si>
  <si>
    <t>セルフ岡の辻スポーツリクレーション</t>
    <rPh sb="3" eb="4">
      <t>オカ</t>
    </rPh>
    <rPh sb="5" eb="6">
      <t>ツジ</t>
    </rPh>
    <phoneticPr fontId="14"/>
  </si>
  <si>
    <t>保健福祉（GST)</t>
    <rPh sb="0" eb="2">
      <t>ホケン</t>
    </rPh>
    <rPh sb="2" eb="4">
      <t>フクシ</t>
    </rPh>
    <phoneticPr fontId="14"/>
  </si>
  <si>
    <t>洗剤他・EENA大使2名他</t>
    <rPh sb="0" eb="2">
      <t>センザイ</t>
    </rPh>
    <rPh sb="2" eb="3">
      <t>ホカ</t>
    </rPh>
    <rPh sb="8" eb="10">
      <t>タイシ</t>
    </rPh>
    <rPh sb="11" eb="12">
      <t>メイ</t>
    </rPh>
    <rPh sb="12" eb="13">
      <t>ホカ</t>
    </rPh>
    <phoneticPr fontId="14"/>
  </si>
  <si>
    <t>献血アクティビティ（登録者粗品）*２回</t>
    <rPh sb="0" eb="2">
      <t>ケンケツ</t>
    </rPh>
    <rPh sb="10" eb="13">
      <t>トウロクシャ</t>
    </rPh>
    <rPh sb="13" eb="15">
      <t>ソシナ</t>
    </rPh>
    <rPh sb="18" eb="19">
      <t>カイ</t>
    </rPh>
    <phoneticPr fontId="14"/>
  </si>
  <si>
    <t>LC基金繰入</t>
    <rPh sb="2" eb="4">
      <t>キキン</t>
    </rPh>
    <rPh sb="4" eb="6">
      <t>クリイレ</t>
    </rPh>
    <phoneticPr fontId="14"/>
  </si>
  <si>
    <t>洗剤・キャラ風船</t>
    <phoneticPr fontId="14"/>
  </si>
  <si>
    <t>献眼アクティビティ（登録者粗品）</t>
    <rPh sb="0" eb="2">
      <t>ケンガン</t>
    </rPh>
    <rPh sb="10" eb="13">
      <t>トウロクシャ</t>
    </rPh>
    <rPh sb="13" eb="15">
      <t>ソシナ</t>
    </rPh>
    <phoneticPr fontId="14"/>
  </si>
  <si>
    <t>世界ライオンズデー（早朝清掃飲物）</t>
    <rPh sb="0" eb="2">
      <t>セカイ</t>
    </rPh>
    <rPh sb="10" eb="12">
      <t>ソウチョウ</t>
    </rPh>
    <rPh sb="12" eb="14">
      <t>セイソウ</t>
    </rPh>
    <rPh sb="14" eb="16">
      <t>ノミモノ</t>
    </rPh>
    <phoneticPr fontId="14"/>
  </si>
  <si>
    <t>宇部市社会福祉協議会・特別会員</t>
    <rPh sb="0" eb="2">
      <t>ウベ</t>
    </rPh>
    <rPh sb="2" eb="3">
      <t>シ</t>
    </rPh>
    <rPh sb="3" eb="5">
      <t>シャカイ</t>
    </rPh>
    <rPh sb="5" eb="7">
      <t>フクシ</t>
    </rPh>
    <rPh sb="7" eb="10">
      <t>キョウギカイ</t>
    </rPh>
    <rPh sb="11" eb="13">
      <t>トクベツ</t>
    </rPh>
    <rPh sb="13" eb="15">
      <t>カイイン</t>
    </rPh>
    <phoneticPr fontId="14"/>
  </si>
  <si>
    <t>受取り利息</t>
    <rPh sb="0" eb="2">
      <t>ウケト</t>
    </rPh>
    <rPh sb="3" eb="5">
      <t>リソク</t>
    </rPh>
    <phoneticPr fontId="14"/>
  </si>
  <si>
    <t>（市民教養講座）</t>
    <rPh sb="1" eb="3">
      <t>シミン</t>
    </rPh>
    <rPh sb="3" eb="5">
      <t>キョウヨウ</t>
    </rPh>
    <rPh sb="5" eb="7">
      <t>コウザ</t>
    </rPh>
    <phoneticPr fontId="14"/>
  </si>
  <si>
    <t>ＬＣＩＦ拠出金</t>
    <rPh sb="4" eb="7">
      <t>キョシュツキン</t>
    </rPh>
    <phoneticPr fontId="14"/>
  </si>
  <si>
    <t>ＹCＥ・市民教養</t>
    <rPh sb="4" eb="6">
      <t>シミン</t>
    </rPh>
    <rPh sb="6" eb="8">
      <t>キョウヨウ</t>
    </rPh>
    <phoneticPr fontId="14"/>
  </si>
  <si>
    <t>忘年会会費</t>
    <rPh sb="0" eb="2">
      <t>ボウネン</t>
    </rPh>
    <rPh sb="2" eb="3">
      <t>カイ</t>
    </rPh>
    <rPh sb="3" eb="5">
      <t>カイヒ</t>
    </rPh>
    <phoneticPr fontId="14"/>
  </si>
  <si>
    <t>宇部市留学生交流会</t>
    <rPh sb="0" eb="3">
      <t>ウベシ</t>
    </rPh>
    <rPh sb="3" eb="6">
      <t>リュウガクセイ</t>
    </rPh>
    <rPh sb="6" eb="9">
      <t>コウリュウカイ</t>
    </rPh>
    <phoneticPr fontId="14"/>
  </si>
  <si>
    <t>＠2,000×20名</t>
    <rPh sb="9" eb="10">
      <t>メイ</t>
    </rPh>
    <phoneticPr fontId="14"/>
  </si>
  <si>
    <t>国際平和ポスター図書券</t>
    <rPh sb="0" eb="2">
      <t>コクサイ</t>
    </rPh>
    <rPh sb="2" eb="4">
      <t>ヘイワ</t>
    </rPh>
    <rPh sb="8" eb="11">
      <t>トショケン</t>
    </rPh>
    <phoneticPr fontId="14"/>
  </si>
  <si>
    <t>20＄×＠120×3組</t>
    <rPh sb="10" eb="11">
      <t>クミ</t>
    </rPh>
    <phoneticPr fontId="14"/>
  </si>
  <si>
    <t>平和ポスターキット3組</t>
    <rPh sb="0" eb="2">
      <t>ヘイワ</t>
    </rPh>
    <rPh sb="10" eb="11">
      <t>クミ</t>
    </rPh>
    <phoneticPr fontId="14"/>
  </si>
  <si>
    <t>ドネーション</t>
    <phoneticPr fontId="14"/>
  </si>
  <si>
    <t>会員寄付金</t>
    <rPh sb="0" eb="2">
      <t>カイイン</t>
    </rPh>
    <rPh sb="2" eb="5">
      <t>キフキン</t>
    </rPh>
    <phoneticPr fontId="14"/>
  </si>
  <si>
    <t>年会費・当日会費</t>
    <rPh sb="0" eb="3">
      <t>ネンカイヒ</t>
    </rPh>
    <rPh sb="4" eb="6">
      <t>トウジツ</t>
    </rPh>
    <rPh sb="6" eb="8">
      <t>カイヒ</t>
    </rPh>
    <phoneticPr fontId="14"/>
  </si>
  <si>
    <t>宇部留学生交流会</t>
    <rPh sb="0" eb="2">
      <t>ウベ</t>
    </rPh>
    <rPh sb="2" eb="5">
      <t>リュウガクセイ</t>
    </rPh>
    <rPh sb="5" eb="8">
      <t>コウリュウカイ</t>
    </rPh>
    <phoneticPr fontId="14"/>
  </si>
  <si>
    <t>収入事業費</t>
    <rPh sb="0" eb="2">
      <t>シュウニュウ</t>
    </rPh>
    <rPh sb="2" eb="5">
      <t>ジギョウヒ</t>
    </rPh>
    <phoneticPr fontId="14"/>
  </si>
  <si>
    <t>支出事業費</t>
    <rPh sb="0" eb="2">
      <t>シシュツ</t>
    </rPh>
    <rPh sb="2" eb="5">
      <t>ジギョウヒ</t>
    </rPh>
    <phoneticPr fontId="14"/>
  </si>
  <si>
    <t>[事業費]</t>
    <rPh sb="1" eb="4">
      <t>ジギョウヒ</t>
    </rPh>
    <phoneticPr fontId="14"/>
  </si>
  <si>
    <t>収入運営費計</t>
    <rPh sb="0" eb="2">
      <t>シュウニュウ</t>
    </rPh>
    <rPh sb="2" eb="5">
      <t>ウンエイヒ</t>
    </rPh>
    <rPh sb="5" eb="6">
      <t>ケイ</t>
    </rPh>
    <phoneticPr fontId="14"/>
  </si>
  <si>
    <t>支出運営費計</t>
    <rPh sb="0" eb="2">
      <t>シシュツ</t>
    </rPh>
    <rPh sb="2" eb="5">
      <t>ウンエイヒ</t>
    </rPh>
    <rPh sb="5" eb="6">
      <t>ケイ</t>
    </rPh>
    <phoneticPr fontId="14"/>
  </si>
  <si>
    <t>＠5,000×1名</t>
    <rPh sb="8" eb="9">
      <t>メイ</t>
    </rPh>
    <phoneticPr fontId="14"/>
  </si>
  <si>
    <t>副幹事（商品券）</t>
    <rPh sb="0" eb="3">
      <t>フクカンジ</t>
    </rPh>
    <rPh sb="4" eb="7">
      <t>ショウヒンケン</t>
    </rPh>
    <phoneticPr fontId="14"/>
  </si>
  <si>
    <t>＠15,000×3名</t>
    <rPh sb="9" eb="10">
      <t>１メイ</t>
    </rPh>
    <phoneticPr fontId="14"/>
  </si>
  <si>
    <t>前三役記念品3名</t>
    <rPh sb="0" eb="1">
      <t>ゼン</t>
    </rPh>
    <rPh sb="1" eb="3">
      <t>サンヤク</t>
    </rPh>
    <rPh sb="3" eb="6">
      <t>キネンヒン</t>
    </rPh>
    <rPh sb="7" eb="8">
      <t>メイ</t>
    </rPh>
    <phoneticPr fontId="14"/>
  </si>
  <si>
    <t>8＄×＠120×2組</t>
    <rPh sb="9" eb="10">
      <t>クミ</t>
    </rPh>
    <phoneticPr fontId="14"/>
  </si>
  <si>
    <t>新会員キット　2組</t>
    <rPh sb="0" eb="3">
      <t>シンカイイン</t>
    </rPh>
    <rPh sb="8" eb="9">
      <t>クミ</t>
    </rPh>
    <phoneticPr fontId="14"/>
  </si>
  <si>
    <t>振込み手数料</t>
    <rPh sb="0" eb="2">
      <t>フリコ</t>
    </rPh>
    <rPh sb="3" eb="6">
      <t>テスウリョウ</t>
    </rPh>
    <phoneticPr fontId="14"/>
  </si>
  <si>
    <t>雑　　　費</t>
    <rPh sb="0" eb="1">
      <t>ザツ</t>
    </rPh>
    <rPh sb="4" eb="5">
      <t>ヒ</t>
    </rPh>
    <phoneticPr fontId="14"/>
  </si>
  <si>
    <t>その他（お神酒・お見舞い・慶弔電報他）</t>
    <rPh sb="2" eb="3">
      <t>タ</t>
    </rPh>
    <rPh sb="5" eb="7">
      <t>ミキ</t>
    </rPh>
    <rPh sb="9" eb="11">
      <t>ミマ</t>
    </rPh>
    <rPh sb="13" eb="15">
      <t>ケイチョウ</t>
    </rPh>
    <rPh sb="15" eb="17">
      <t>デンポウ</t>
    </rPh>
    <rPh sb="17" eb="18">
      <t>ホカ</t>
    </rPh>
    <phoneticPr fontId="14"/>
  </si>
  <si>
    <t>新年祈願琴崎八幡宮お札</t>
    <rPh sb="0" eb="2">
      <t>シンネン</t>
    </rPh>
    <rPh sb="2" eb="4">
      <t>キガン</t>
    </rPh>
    <rPh sb="4" eb="6">
      <t>コトザキ</t>
    </rPh>
    <rPh sb="6" eb="9">
      <t>ハチマングウ</t>
    </rPh>
    <rPh sb="10" eb="11">
      <t>フダ</t>
    </rPh>
    <phoneticPr fontId="14"/>
  </si>
  <si>
    <t>一式</t>
    <rPh sb="0" eb="1">
      <t>イッシキ</t>
    </rPh>
    <phoneticPr fontId="14"/>
  </si>
  <si>
    <t>新年祈願御初穂料</t>
    <rPh sb="0" eb="2">
      <t>シンネン</t>
    </rPh>
    <rPh sb="2" eb="4">
      <t>キガン</t>
    </rPh>
    <rPh sb="4" eb="5">
      <t>オ</t>
    </rPh>
    <rPh sb="5" eb="8">
      <t>ハツホリョウ</t>
    </rPh>
    <phoneticPr fontId="14"/>
  </si>
  <si>
    <t>＠10,000×4名</t>
    <rPh sb="9" eb="10">
      <t>１メイ</t>
    </rPh>
    <phoneticPr fontId="14"/>
  </si>
  <si>
    <t>喜寿祝い（77歳）</t>
    <rPh sb="0" eb="2">
      <t>キジュ</t>
    </rPh>
    <rPh sb="2" eb="3">
      <t>イワ</t>
    </rPh>
    <rPh sb="7" eb="8">
      <t>サイ</t>
    </rPh>
    <phoneticPr fontId="14"/>
  </si>
  <si>
    <t>＠5,000×55名</t>
    <phoneticPr fontId="14"/>
  </si>
  <si>
    <t>結婚記念日・誕生日お祝い</t>
    <rPh sb="0" eb="2">
      <t>ケッコン</t>
    </rPh>
    <rPh sb="2" eb="4">
      <t>キネン</t>
    </rPh>
    <rPh sb="4" eb="5">
      <t>ヒ</t>
    </rPh>
    <rPh sb="6" eb="9">
      <t>タンジョウビ</t>
    </rPh>
    <rPh sb="10" eb="11">
      <t>イワ</t>
    </rPh>
    <phoneticPr fontId="14"/>
  </si>
  <si>
    <t>慶　弔　費</t>
    <rPh sb="0" eb="1">
      <t>ケイ</t>
    </rPh>
    <rPh sb="2" eb="3">
      <t>チョウ</t>
    </rPh>
    <rPh sb="4" eb="5">
      <t>ヒ</t>
    </rPh>
    <phoneticPr fontId="14"/>
  </si>
  <si>
    <t>第29回UBEビエンナーレ開会式</t>
    <rPh sb="0" eb="1">
      <t>ダイ</t>
    </rPh>
    <rPh sb="3" eb="4">
      <t>カイ</t>
    </rPh>
    <rPh sb="13" eb="16">
      <t>カイカイシキ</t>
    </rPh>
    <phoneticPr fontId="14"/>
  </si>
  <si>
    <t xml:space="preserve"> ＠10,000×3名</t>
    <phoneticPr fontId="14"/>
  </si>
  <si>
    <t>外部卓話謝礼金</t>
    <rPh sb="0" eb="2">
      <t>ガイブ</t>
    </rPh>
    <rPh sb="2" eb="4">
      <t>タクワ</t>
    </rPh>
    <rPh sb="4" eb="7">
      <t>シャレイキン</t>
    </rPh>
    <phoneticPr fontId="14"/>
  </si>
  <si>
    <t>宇部日報広告</t>
    <rPh sb="0" eb="2">
      <t>ウベ</t>
    </rPh>
    <rPh sb="2" eb="4">
      <t>ニッポウ</t>
    </rPh>
    <rPh sb="4" eb="6">
      <t>コウコク</t>
    </rPh>
    <phoneticPr fontId="14"/>
  </si>
  <si>
    <t>＠10,000×1名</t>
    <rPh sb="9" eb="10">
      <t>メイ</t>
    </rPh>
    <phoneticPr fontId="14"/>
  </si>
  <si>
    <t>㈳ 宇部青年会議所新年懇親祝儀</t>
    <rPh sb="2" eb="4">
      <t>ウベ</t>
    </rPh>
    <rPh sb="4" eb="6">
      <t>セイネン</t>
    </rPh>
    <rPh sb="6" eb="9">
      <t>カイギショ</t>
    </rPh>
    <rPh sb="9" eb="11">
      <t>シンネン</t>
    </rPh>
    <rPh sb="11" eb="13">
      <t>コンシン</t>
    </rPh>
    <rPh sb="13" eb="15">
      <t>シュウギ</t>
    </rPh>
    <phoneticPr fontId="14"/>
  </si>
  <si>
    <t>交　際　費</t>
    <rPh sb="0" eb="1">
      <t>コウ</t>
    </rPh>
    <rPh sb="2" eb="3">
      <t>サイ</t>
    </rPh>
    <rPh sb="4" eb="5">
      <t>ヒ</t>
    </rPh>
    <phoneticPr fontId="14"/>
  </si>
  <si>
    <t>元帳・ﾌｧｲﾙ・ﾊﾞｲﾝﾀﾞｰ・ﾊﾟｿｺﾝｲﾝｸ他</t>
    <rPh sb="0" eb="2">
      <t>モトチョウ</t>
    </rPh>
    <rPh sb="24" eb="25">
      <t>ホカ</t>
    </rPh>
    <phoneticPr fontId="14"/>
  </si>
  <si>
    <t>事務用品費</t>
    <rPh sb="0" eb="2">
      <t>ジム</t>
    </rPh>
    <rPh sb="2" eb="4">
      <t>ヨウヒン</t>
    </rPh>
    <rPh sb="4" eb="5">
      <t>ヒ</t>
    </rPh>
    <phoneticPr fontId="14"/>
  </si>
  <si>
    <t>収入運営費</t>
    <rPh sb="0" eb="2">
      <t>シュウニュウ</t>
    </rPh>
    <rPh sb="2" eb="5">
      <t>ウンエイヒ</t>
    </rPh>
    <phoneticPr fontId="14"/>
  </si>
  <si>
    <t>支出運営費</t>
    <rPh sb="0" eb="2">
      <t>シシュツ</t>
    </rPh>
    <rPh sb="2" eb="5">
      <t>ウンエイヒ</t>
    </rPh>
    <phoneticPr fontId="14"/>
  </si>
  <si>
    <t>[運営費]</t>
    <rPh sb="1" eb="4">
      <t>ウンエイヒ</t>
    </rPh>
    <phoneticPr fontId="14"/>
  </si>
  <si>
    <t>領収書・封筒・新会員用シール</t>
    <rPh sb="0" eb="3">
      <t>リョウシュウショ</t>
    </rPh>
    <rPh sb="4" eb="6">
      <t>フウトウ</t>
    </rPh>
    <rPh sb="7" eb="10">
      <t>シンカイイン</t>
    </rPh>
    <rPh sb="10" eb="11">
      <t>ヨウ</t>
    </rPh>
    <phoneticPr fontId="14"/>
  </si>
  <si>
    <t>一式</t>
    <rPh sb="0" eb="2">
      <t>イッシキ</t>
    </rPh>
    <phoneticPr fontId="14"/>
  </si>
  <si>
    <t>会報誌あゆみ</t>
    <rPh sb="0" eb="3">
      <t>カイホウシ</t>
    </rPh>
    <phoneticPr fontId="14"/>
  </si>
  <si>
    <t>会員手帳</t>
    <rPh sb="0" eb="2">
      <t>カイイン</t>
    </rPh>
    <rPh sb="2" eb="4">
      <t>テチョウ</t>
    </rPh>
    <phoneticPr fontId="14"/>
  </si>
  <si>
    <t>ライオンズ必携</t>
    <rPh sb="5" eb="7">
      <t>ヒッケイ</t>
    </rPh>
    <phoneticPr fontId="14"/>
  </si>
  <si>
    <t>＠2,000×9名</t>
    <rPh sb="8" eb="9">
      <t>３メイ</t>
    </rPh>
    <phoneticPr fontId="14"/>
  </si>
  <si>
    <t>名刺（会長・幹事・会計・6委員長）</t>
    <rPh sb="0" eb="2">
      <t>メイシ</t>
    </rPh>
    <rPh sb="3" eb="5">
      <t>カイチョウ</t>
    </rPh>
    <rPh sb="6" eb="8">
      <t>カンジ</t>
    </rPh>
    <rPh sb="9" eb="11">
      <t>カイケイ</t>
    </rPh>
    <rPh sb="13" eb="16">
      <t>イインチョウ</t>
    </rPh>
    <phoneticPr fontId="14"/>
  </si>
  <si>
    <t>図書印刷費</t>
    <rPh sb="0" eb="2">
      <t>トショ</t>
    </rPh>
    <rPh sb="2" eb="4">
      <t>インサツ</t>
    </rPh>
    <rPh sb="4" eb="5">
      <t>ヒ</t>
    </rPh>
    <phoneticPr fontId="14"/>
  </si>
  <si>
    <t>サーバーレンタル料</t>
    <rPh sb="8" eb="9">
      <t>リョウ</t>
    </rPh>
    <phoneticPr fontId="14"/>
  </si>
  <si>
    <t>ULCホームページ更新料</t>
    <rPh sb="9" eb="12">
      <t>コウシンリョウ</t>
    </rPh>
    <phoneticPr fontId="14"/>
  </si>
  <si>
    <t>請求書・レポート送料等切手代</t>
    <rPh sb="0" eb="3">
      <t>セイキュウショ</t>
    </rPh>
    <rPh sb="8" eb="10">
      <t>ソウリョウ</t>
    </rPh>
    <rPh sb="10" eb="11">
      <t>トウ</t>
    </rPh>
    <rPh sb="11" eb="13">
      <t>キッテ</t>
    </rPh>
    <rPh sb="13" eb="14">
      <t>ダイ</t>
    </rPh>
    <phoneticPr fontId="14"/>
  </si>
  <si>
    <t>通　信　費</t>
    <rPh sb="0" eb="1">
      <t>ツウ</t>
    </rPh>
    <rPh sb="2" eb="3">
      <t>シン</t>
    </rPh>
    <rPh sb="4" eb="5">
      <t>ヒ</t>
    </rPh>
    <phoneticPr fontId="14"/>
  </si>
  <si>
    <t>＠1,500×6名</t>
    <rPh sb="8" eb="9">
      <t>３メイ</t>
    </rPh>
    <phoneticPr fontId="14"/>
  </si>
  <si>
    <t>新会員オリエンテーション旅費</t>
    <rPh sb="0" eb="3">
      <t>シンカイイン</t>
    </rPh>
    <rPh sb="12" eb="14">
      <t>リョヒ</t>
    </rPh>
    <phoneticPr fontId="14"/>
  </si>
  <si>
    <t>＠1500×3名</t>
    <rPh sb="7" eb="8">
      <t>３メイ</t>
    </rPh>
    <phoneticPr fontId="14"/>
  </si>
  <si>
    <t>次期クラブ三役研修会</t>
    <rPh sb="0" eb="2">
      <t>ジキ</t>
    </rPh>
    <rPh sb="5" eb="6">
      <t>サン</t>
    </rPh>
    <rPh sb="6" eb="7">
      <t>サンヤク</t>
    </rPh>
    <rPh sb="7" eb="10">
      <t>ケンシュウカイ</t>
    </rPh>
    <phoneticPr fontId="14"/>
  </si>
  <si>
    <t>＠1500×6名</t>
    <rPh sb="7" eb="8">
      <t>３メイ</t>
    </rPh>
    <phoneticPr fontId="14"/>
  </si>
  <si>
    <t>クラブ委員長研修会　6名</t>
    <rPh sb="3" eb="6">
      <t>イインチョウ</t>
    </rPh>
    <rPh sb="6" eb="9">
      <t>ケンシュウカイ</t>
    </rPh>
    <rPh sb="11" eb="12">
      <t>１２メイ</t>
    </rPh>
    <phoneticPr fontId="14"/>
  </si>
  <si>
    <t>旅　　　費</t>
    <rPh sb="0" eb="1">
      <t>タビ</t>
    </rPh>
    <rPh sb="4" eb="5">
      <t>ヒ</t>
    </rPh>
    <phoneticPr fontId="14"/>
  </si>
  <si>
    <t>地区役員活動費</t>
    <rPh sb="0" eb="2">
      <t>チク</t>
    </rPh>
    <rPh sb="2" eb="4">
      <t>ヤクイン</t>
    </rPh>
    <rPh sb="4" eb="6">
      <t>カツドウ</t>
    </rPh>
    <rPh sb="6" eb="7">
      <t>ヒ</t>
    </rPh>
    <phoneticPr fontId="14"/>
  </si>
  <si>
    <t>＠2,000×6名</t>
    <rPh sb="8" eb="9">
      <t>３メイ</t>
    </rPh>
    <phoneticPr fontId="14"/>
  </si>
  <si>
    <t>新会員オリエンテーション登録料</t>
    <rPh sb="0" eb="3">
      <t>シンカイイン</t>
    </rPh>
    <rPh sb="12" eb="14">
      <t>トウロク</t>
    </rPh>
    <rPh sb="14" eb="15">
      <t>リョウ</t>
    </rPh>
    <phoneticPr fontId="14"/>
  </si>
  <si>
    <t>ﾏﾆｭｱﾙ本＠1,500×4冊</t>
    <rPh sb="5" eb="6">
      <t>ホン</t>
    </rPh>
    <rPh sb="14" eb="15">
      <t>サツ</t>
    </rPh>
    <phoneticPr fontId="14"/>
  </si>
  <si>
    <t>登録料＠3,000×3名</t>
    <rPh sb="0" eb="2">
      <t>トウロク</t>
    </rPh>
    <rPh sb="2" eb="3">
      <t>リョウ</t>
    </rPh>
    <rPh sb="11" eb="12">
      <t>３メイ</t>
    </rPh>
    <phoneticPr fontId="14"/>
  </si>
  <si>
    <t>次期クラブ三役研修会　3名</t>
    <rPh sb="0" eb="2">
      <t>ジキ</t>
    </rPh>
    <rPh sb="5" eb="6">
      <t>サン</t>
    </rPh>
    <rPh sb="6" eb="7">
      <t>サンヤク</t>
    </rPh>
    <rPh sb="7" eb="10">
      <t>ケンシュウカイ</t>
    </rPh>
    <rPh sb="12" eb="13">
      <t>３メイ</t>
    </rPh>
    <phoneticPr fontId="14"/>
  </si>
  <si>
    <t>＠3,000×6名</t>
    <rPh sb="8" eb="9">
      <t>３メイ</t>
    </rPh>
    <phoneticPr fontId="14"/>
  </si>
  <si>
    <t>＠10,000×4名</t>
    <rPh sb="9" eb="10">
      <t>３メイ</t>
    </rPh>
    <phoneticPr fontId="14"/>
  </si>
  <si>
    <t>会長・幹事会　新旧１回</t>
    <rPh sb="0" eb="2">
      <t>カイチョウ</t>
    </rPh>
    <rPh sb="3" eb="6">
      <t>カンジカイ</t>
    </rPh>
    <rPh sb="7" eb="9">
      <t>シンキュウ</t>
    </rPh>
    <rPh sb="9" eb="11">
      <t>１カイ</t>
    </rPh>
    <phoneticPr fontId="14"/>
  </si>
  <si>
    <t>＠10,000×2名×3回</t>
    <rPh sb="9" eb="10">
      <t>３メイ</t>
    </rPh>
    <rPh sb="12" eb="13">
      <t>カイ</t>
    </rPh>
    <phoneticPr fontId="14"/>
  </si>
  <si>
    <t>会長・幹事会　3回</t>
    <rPh sb="0" eb="2">
      <t>カイチョウ</t>
    </rPh>
    <rPh sb="3" eb="6">
      <t>カンジカイ</t>
    </rPh>
    <rPh sb="8" eb="9">
      <t>カイ</t>
    </rPh>
    <phoneticPr fontId="14"/>
  </si>
  <si>
    <t>＠10,000×10名</t>
    <rPh sb="10" eb="11">
      <t>３メイ</t>
    </rPh>
    <phoneticPr fontId="14"/>
  </si>
  <si>
    <t>ｶﾞﾊﾞﾅｰ諮問委員会　新旧１回</t>
    <rPh sb="6" eb="8">
      <t>シモン</t>
    </rPh>
    <rPh sb="8" eb="11">
      <t>イインカイ</t>
    </rPh>
    <rPh sb="12" eb="14">
      <t>シンキュウ</t>
    </rPh>
    <rPh sb="15" eb="16">
      <t>３カイ</t>
    </rPh>
    <phoneticPr fontId="14"/>
  </si>
  <si>
    <t>＠10,000×5名×3回</t>
    <rPh sb="9" eb="10">
      <t>メイ</t>
    </rPh>
    <rPh sb="12" eb="13">
      <t>カイ</t>
    </rPh>
    <phoneticPr fontId="14"/>
  </si>
  <si>
    <t>ｶﾞﾊﾞﾅｰ諮問委員会　四役3回</t>
    <rPh sb="6" eb="8">
      <t>シモン</t>
    </rPh>
    <rPh sb="8" eb="11">
      <t>イインカイ</t>
    </rPh>
    <rPh sb="12" eb="13">
      <t>ヨン</t>
    </rPh>
    <rPh sb="13" eb="14">
      <t>カイ</t>
    </rPh>
    <phoneticPr fontId="14"/>
  </si>
  <si>
    <t>会　議　費</t>
    <rPh sb="0" eb="1">
      <t>カイ</t>
    </rPh>
    <rPh sb="2" eb="3">
      <t>ギ</t>
    </rPh>
    <rPh sb="4" eb="5">
      <t>ヒ</t>
    </rPh>
    <phoneticPr fontId="14"/>
  </si>
  <si>
    <t>＠5,700×12ヶ月×55名</t>
    <rPh sb="10" eb="11">
      <t>ガツ</t>
    </rPh>
    <phoneticPr fontId="14"/>
  </si>
  <si>
    <t>事務所維持費</t>
    <rPh sb="0" eb="2">
      <t>ジム</t>
    </rPh>
    <rPh sb="2" eb="3">
      <t>ショ</t>
    </rPh>
    <rPh sb="3" eb="6">
      <t>イジヒ</t>
    </rPh>
    <phoneticPr fontId="14"/>
  </si>
  <si>
    <t>LC基金繰入</t>
    <rPh sb="2" eb="4">
      <t>キキン</t>
    </rPh>
    <rPh sb="4" eb="6">
      <t>クリイ</t>
    </rPh>
    <phoneticPr fontId="14"/>
  </si>
  <si>
    <t>宿泊料　12,000×2名</t>
    <rPh sb="0" eb="2">
      <t>シュクハク</t>
    </rPh>
    <rPh sb="2" eb="3">
      <t>リョウ</t>
    </rPh>
    <rPh sb="12" eb="13">
      <t>２メイ</t>
    </rPh>
    <phoneticPr fontId="14"/>
  </si>
  <si>
    <t>昼食代　1,500×2名</t>
    <rPh sb="0" eb="2">
      <t>チュウショク</t>
    </rPh>
    <rPh sb="2" eb="3">
      <t>ダイ</t>
    </rPh>
    <rPh sb="11" eb="12">
      <t>２メイ</t>
    </rPh>
    <phoneticPr fontId="14"/>
  </si>
  <si>
    <t>雑　収　入</t>
    <rPh sb="0" eb="1">
      <t>ザツ</t>
    </rPh>
    <rPh sb="2" eb="3">
      <t>オサム</t>
    </rPh>
    <rPh sb="4" eb="5">
      <t>ニュウ</t>
    </rPh>
    <phoneticPr fontId="14"/>
  </si>
  <si>
    <t>登録料　13,000×2名</t>
    <rPh sb="0" eb="2">
      <t>トウロク</t>
    </rPh>
    <rPh sb="2" eb="3">
      <t>リョウ</t>
    </rPh>
    <rPh sb="12" eb="13">
      <t>２メイ</t>
    </rPh>
    <phoneticPr fontId="14"/>
  </si>
  <si>
    <t>年次大会派遣費</t>
    <rPh sb="0" eb="2">
      <t>ネンジ</t>
    </rPh>
    <rPh sb="2" eb="4">
      <t>タイカイ</t>
    </rPh>
    <rPh sb="4" eb="6">
      <t>ハケン</t>
    </rPh>
    <rPh sb="6" eb="7">
      <t>ヒ</t>
    </rPh>
    <phoneticPr fontId="14"/>
  </si>
  <si>
    <t>＠180×12ヶ月×55名</t>
    <rPh sb="8" eb="9">
      <t>ガツ</t>
    </rPh>
    <phoneticPr fontId="14"/>
  </si>
  <si>
    <t>地区大会費</t>
    <rPh sb="0" eb="2">
      <t>チク</t>
    </rPh>
    <rPh sb="2" eb="4">
      <t>タイカイ</t>
    </rPh>
    <rPh sb="4" eb="5">
      <t>ヒ</t>
    </rPh>
    <phoneticPr fontId="14"/>
  </si>
  <si>
    <t>ファイン</t>
    <phoneticPr fontId="14"/>
  </si>
  <si>
    <t>＠900×12ヶ月×55名</t>
    <rPh sb="8" eb="9">
      <t>ガツ</t>
    </rPh>
    <phoneticPr fontId="14"/>
  </si>
  <si>
    <t>地区費</t>
    <rPh sb="0" eb="1">
      <t>チ</t>
    </rPh>
    <rPh sb="1" eb="2">
      <t>ク</t>
    </rPh>
    <rPh sb="2" eb="3">
      <t>ヒ</t>
    </rPh>
    <phoneticPr fontId="14"/>
  </si>
  <si>
    <t>地　区　費</t>
    <rPh sb="0" eb="1">
      <t>チ</t>
    </rPh>
    <rPh sb="2" eb="3">
      <t>ク</t>
    </rPh>
    <rPh sb="4" eb="5">
      <t>ヒ</t>
    </rPh>
    <phoneticPr fontId="14"/>
  </si>
  <si>
    <t>事業費（ドネーション）より繰入</t>
    <rPh sb="0" eb="3">
      <t>ジギョウヒ</t>
    </rPh>
    <rPh sb="13" eb="15">
      <t>クリイ</t>
    </rPh>
    <phoneticPr fontId="14"/>
  </si>
  <si>
    <t>＠507×6ヶ月</t>
    <rPh sb="7" eb="8">
      <t>ガツ</t>
    </rPh>
    <phoneticPr fontId="14"/>
  </si>
  <si>
    <t>ライオン誌送料</t>
    <rPh sb="4" eb="5">
      <t>シ</t>
    </rPh>
    <rPh sb="5" eb="7">
      <t>ソウリョウ</t>
    </rPh>
    <phoneticPr fontId="14"/>
  </si>
  <si>
    <t>＠400×55名</t>
    <phoneticPr fontId="14"/>
  </si>
  <si>
    <t>複合地区緊急援助資金不足補充金</t>
    <rPh sb="0" eb="2">
      <t>フクゴウ</t>
    </rPh>
    <rPh sb="2" eb="4">
      <t>チク</t>
    </rPh>
    <rPh sb="4" eb="6">
      <t>キンキュウ</t>
    </rPh>
    <rPh sb="6" eb="8">
      <t>エンジョ</t>
    </rPh>
    <rPh sb="8" eb="10">
      <t>シキン</t>
    </rPh>
    <rPh sb="10" eb="12">
      <t>フソク</t>
    </rPh>
    <rPh sb="12" eb="14">
      <t>ホジュウ</t>
    </rPh>
    <rPh sb="14" eb="15">
      <t>キン</t>
    </rPh>
    <phoneticPr fontId="14"/>
  </si>
  <si>
    <t>複合地区運営費</t>
    <rPh sb="0" eb="2">
      <t>フクゴウ</t>
    </rPh>
    <rPh sb="2" eb="4">
      <t>チク</t>
    </rPh>
    <rPh sb="4" eb="7">
      <t>ウンエイヒ</t>
    </rPh>
    <phoneticPr fontId="14"/>
  </si>
  <si>
    <t>＠80×12ヶ月×55名</t>
    <rPh sb="7" eb="8">
      <t>ガツ</t>
    </rPh>
    <phoneticPr fontId="14"/>
  </si>
  <si>
    <t>複合地区大会費</t>
    <rPh sb="0" eb="2">
      <t>フクゴウ</t>
    </rPh>
    <rPh sb="2" eb="4">
      <t>チク</t>
    </rPh>
    <rPh sb="4" eb="6">
      <t>タイカイ</t>
    </rPh>
    <rPh sb="6" eb="7">
      <t>ヒ</t>
    </rPh>
    <phoneticPr fontId="14"/>
  </si>
  <si>
    <t>複合地区費</t>
    <rPh sb="0" eb="2">
      <t>フクゴウ</t>
    </rPh>
    <rPh sb="2" eb="4">
      <t>チク</t>
    </rPh>
    <rPh sb="4" eb="5">
      <t>ヒ</t>
    </rPh>
    <phoneticPr fontId="14"/>
  </si>
  <si>
    <t>＠30,000×1名</t>
    <rPh sb="9" eb="10">
      <t>２メイ</t>
    </rPh>
    <phoneticPr fontId="14"/>
  </si>
  <si>
    <t>終身会員1名</t>
    <rPh sb="0" eb="2">
      <t>シュウシン</t>
    </rPh>
    <rPh sb="2" eb="4">
      <t>カイイン</t>
    </rPh>
    <rPh sb="5" eb="6">
      <t>メイ</t>
    </rPh>
    <phoneticPr fontId="14"/>
  </si>
  <si>
    <t>＠114,000×3名</t>
    <rPh sb="10" eb="11">
      <t>２メイ</t>
    </rPh>
    <phoneticPr fontId="14"/>
  </si>
  <si>
    <t>優待会員　3名</t>
    <rPh sb="0" eb="1">
      <t>ユウ</t>
    </rPh>
    <rPh sb="1" eb="2">
      <t>マ</t>
    </rPh>
    <rPh sb="2" eb="3">
      <t>カイ</t>
    </rPh>
    <rPh sb="3" eb="4">
      <t>イン</t>
    </rPh>
    <rPh sb="6" eb="7">
      <t>７メイ</t>
    </rPh>
    <phoneticPr fontId="14"/>
  </si>
  <si>
    <t>＠114,000×49名</t>
    <rPh sb="11" eb="12">
      <t>２メイ</t>
    </rPh>
    <phoneticPr fontId="14"/>
  </si>
  <si>
    <t>正会員　49名</t>
    <rPh sb="0" eb="1">
      <t>セイ</t>
    </rPh>
    <rPh sb="1" eb="2">
      <t>カイ</t>
    </rPh>
    <rPh sb="2" eb="3">
      <t>イン</t>
    </rPh>
    <rPh sb="6" eb="7">
      <t>６３メイ</t>
    </rPh>
    <phoneticPr fontId="14"/>
  </si>
  <si>
    <t>通常会費</t>
    <rPh sb="0" eb="2">
      <t>ツウジョウ</t>
    </rPh>
    <rPh sb="2" eb="4">
      <t>カイヒ</t>
    </rPh>
    <phoneticPr fontId="14"/>
  </si>
  <si>
    <t>⋆（国際協会会費は終身会員のみ免除）</t>
    <rPh sb="2" eb="4">
      <t>コクサイ</t>
    </rPh>
    <rPh sb="4" eb="6">
      <t>キョウカイ</t>
    </rPh>
    <rPh sb="6" eb="8">
      <t>カイヒ</t>
    </rPh>
    <rPh sb="9" eb="11">
      <t>シュウシン</t>
    </rPh>
    <rPh sb="11" eb="13">
      <t>カイイン</t>
    </rPh>
    <rPh sb="15" eb="17">
      <t>メンジョ</t>
    </rPh>
    <phoneticPr fontId="9"/>
  </si>
  <si>
    <t>35＄×＠120×2名</t>
    <rPh sb="10" eb="11">
      <t>メイ</t>
    </rPh>
    <phoneticPr fontId="14"/>
  </si>
  <si>
    <t>（入会金）新会員2名</t>
    <rPh sb="1" eb="4">
      <t>ニュウカイキン</t>
    </rPh>
    <rPh sb="5" eb="8">
      <t>シンカイイン</t>
    </rPh>
    <rPh sb="9" eb="10">
      <t>メイ</t>
    </rPh>
    <phoneticPr fontId="14"/>
  </si>
  <si>
    <t>43.0＄×＠120×2名</t>
    <rPh sb="12" eb="13">
      <t>メイ</t>
    </rPh>
    <phoneticPr fontId="14"/>
  </si>
  <si>
    <t>新会員（2名）</t>
    <rPh sb="0" eb="3">
      <t>シンカイイン</t>
    </rPh>
    <rPh sb="5" eb="6">
      <t>メイ</t>
    </rPh>
    <phoneticPr fontId="14"/>
  </si>
  <si>
    <t>＠60,000×2名</t>
    <rPh sb="9" eb="10">
      <t>メイ</t>
    </rPh>
    <phoneticPr fontId="14"/>
  </si>
  <si>
    <t>新入会員（予定）　2名</t>
    <rPh sb="0" eb="2">
      <t>シンニュウ</t>
    </rPh>
    <rPh sb="2" eb="4">
      <t>カイイン</t>
    </rPh>
    <rPh sb="5" eb="7">
      <t>ヨテイ</t>
    </rPh>
    <rPh sb="10" eb="11">
      <t>メイ</t>
    </rPh>
    <phoneticPr fontId="14"/>
  </si>
  <si>
    <t>入　会　金</t>
    <rPh sb="0" eb="1">
      <t>イ</t>
    </rPh>
    <rPh sb="2" eb="3">
      <t>カイ</t>
    </rPh>
    <rPh sb="4" eb="5">
      <t>キン</t>
    </rPh>
    <phoneticPr fontId="14"/>
  </si>
  <si>
    <t>43.0＄×＠120×52名</t>
    <rPh sb="13" eb="14">
      <t>メイ</t>
    </rPh>
    <phoneticPr fontId="14"/>
  </si>
  <si>
    <t>国際協会会費</t>
    <rPh sb="0" eb="2">
      <t>コクサイ</t>
    </rPh>
    <rPh sb="2" eb="4">
      <t>キョウカイ</t>
    </rPh>
    <rPh sb="4" eb="6">
      <t>カイヒ</t>
    </rPh>
    <phoneticPr fontId="14"/>
  </si>
  <si>
    <t>金　　額</t>
    <rPh sb="0" eb="1">
      <t>キン</t>
    </rPh>
    <rPh sb="3" eb="4">
      <t>ガク</t>
    </rPh>
    <phoneticPr fontId="14"/>
  </si>
  <si>
    <t>内　　　訳</t>
    <rPh sb="0" eb="1">
      <t>ウチ</t>
    </rPh>
    <rPh sb="4" eb="5">
      <t>ワケ</t>
    </rPh>
    <phoneticPr fontId="14"/>
  </si>
  <si>
    <t>適　　　用</t>
    <rPh sb="0" eb="1">
      <t>テキ</t>
    </rPh>
    <rPh sb="4" eb="5">
      <t>ヨウ</t>
    </rPh>
    <phoneticPr fontId="14"/>
  </si>
  <si>
    <t>科　　　目</t>
    <rPh sb="0" eb="1">
      <t>カ</t>
    </rPh>
    <rPh sb="4" eb="5">
      <t>メ</t>
    </rPh>
    <phoneticPr fontId="14"/>
  </si>
  <si>
    <t>　　　　　　　　*　正会員：49名　優待会員：3名　終身会員：１名　（総員53名）</t>
    <rPh sb="10" eb="13">
      <t>セイカイイン</t>
    </rPh>
    <rPh sb="16" eb="17">
      <t>メイ</t>
    </rPh>
    <rPh sb="18" eb="20">
      <t>ユウタイ</t>
    </rPh>
    <rPh sb="20" eb="22">
      <t>カイイン</t>
    </rPh>
    <rPh sb="24" eb="25">
      <t>メイ</t>
    </rPh>
    <rPh sb="26" eb="28">
      <t>シュウシン</t>
    </rPh>
    <rPh sb="28" eb="30">
      <t>カイイン</t>
    </rPh>
    <rPh sb="32" eb="33">
      <t>メイ</t>
    </rPh>
    <rPh sb="35" eb="37">
      <t>ソウイン</t>
    </rPh>
    <rPh sb="39" eb="40">
      <t>メイ</t>
    </rPh>
    <phoneticPr fontId="14"/>
  </si>
  <si>
    <t>2020年・7月～2021年・6月　宇部ライオンズクラブ年次予算作成内訳　</t>
    <rPh sb="4" eb="5">
      <t>１９９９ネン</t>
    </rPh>
    <rPh sb="7" eb="8">
      <t>ガツ</t>
    </rPh>
    <rPh sb="13" eb="14">
      <t>ネン</t>
    </rPh>
    <rPh sb="16" eb="17">
      <t>ガツ</t>
    </rPh>
    <rPh sb="18" eb="20">
      <t>ウベ</t>
    </rPh>
    <rPh sb="28" eb="30">
      <t>ネンジ</t>
    </rPh>
    <rPh sb="30" eb="32">
      <t>ヨサン</t>
    </rPh>
    <rPh sb="32" eb="34">
      <t>サクセイ</t>
    </rPh>
    <rPh sb="34" eb="36">
      <t>ウチワケ</t>
    </rPh>
    <phoneticPr fontId="14"/>
  </si>
  <si>
    <t>合計</t>
    <rPh sb="0" eb="2">
      <t>ゴウケイ</t>
    </rPh>
    <phoneticPr fontId="9"/>
  </si>
  <si>
    <t>合計</t>
    <rPh sb="0" eb="1">
      <t>ゴウ</t>
    </rPh>
    <rPh sb="1" eb="2">
      <t>ケイ</t>
    </rPh>
    <phoneticPr fontId="9"/>
  </si>
  <si>
    <t>金</t>
    <rPh sb="0" eb="1">
      <t>キン</t>
    </rPh>
    <phoneticPr fontId="9"/>
  </si>
  <si>
    <t>基</t>
    <rPh sb="0" eb="1">
      <t>モト</t>
    </rPh>
    <phoneticPr fontId="9"/>
  </si>
  <si>
    <t>C</t>
    <phoneticPr fontId="9"/>
  </si>
  <si>
    <t>受取利息</t>
    <rPh sb="0" eb="2">
      <t>ウケトリ</t>
    </rPh>
    <rPh sb="2" eb="4">
      <t>リソク</t>
    </rPh>
    <phoneticPr fontId="9"/>
  </si>
  <si>
    <t>運営費へ拠出</t>
    <rPh sb="0" eb="3">
      <t>ウンエイヒ</t>
    </rPh>
    <rPh sb="4" eb="6">
      <t>キョシュツ</t>
    </rPh>
    <phoneticPr fontId="9"/>
  </si>
  <si>
    <t>L</t>
    <phoneticPr fontId="9"/>
  </si>
  <si>
    <t>前年度繰越金</t>
    <rPh sb="0" eb="3">
      <t>ゼンネンド</t>
    </rPh>
    <rPh sb="3" eb="5">
      <t>クリコシ</t>
    </rPh>
    <rPh sb="5" eb="6">
      <t>キン</t>
    </rPh>
    <phoneticPr fontId="9"/>
  </si>
  <si>
    <t>次年度繰越金</t>
    <rPh sb="0" eb="3">
      <t>ジネンド</t>
    </rPh>
    <rPh sb="3" eb="5">
      <t>クリコシ</t>
    </rPh>
    <rPh sb="5" eb="6">
      <t>キン</t>
    </rPh>
    <phoneticPr fontId="9"/>
  </si>
  <si>
    <t>事</t>
    <rPh sb="0" eb="1">
      <t>コト</t>
    </rPh>
    <phoneticPr fontId="9"/>
  </si>
  <si>
    <t>行</t>
    <rPh sb="0" eb="1">
      <t>ギョウ</t>
    </rPh>
    <phoneticPr fontId="9"/>
  </si>
  <si>
    <t>年</t>
    <rPh sb="0" eb="1">
      <t>ネン</t>
    </rPh>
    <phoneticPr fontId="9"/>
  </si>
  <si>
    <t>60周年へ拠出</t>
    <rPh sb="2" eb="4">
      <t>シュウネン</t>
    </rPh>
    <rPh sb="5" eb="7">
      <t>キョシュツ</t>
    </rPh>
    <phoneticPr fontId="9"/>
  </si>
  <si>
    <t>周</t>
    <rPh sb="0" eb="1">
      <t>シュウ</t>
    </rPh>
    <phoneticPr fontId="9"/>
  </si>
  <si>
    <t>会</t>
    <rPh sb="0" eb="1">
      <t>カイ</t>
    </rPh>
    <phoneticPr fontId="9"/>
  </si>
  <si>
    <t>受取利息</t>
  </si>
  <si>
    <t>特別会食費</t>
  </si>
  <si>
    <t>一般会計合計</t>
    <rPh sb="0" eb="2">
      <t>イッパン</t>
    </rPh>
    <rPh sb="2" eb="4">
      <t>カイケイ</t>
    </rPh>
    <rPh sb="4" eb="6">
      <t>ゴウケイ</t>
    </rPh>
    <phoneticPr fontId="9"/>
  </si>
  <si>
    <t>例会食費</t>
  </si>
  <si>
    <t>LC基金繰入</t>
  </si>
  <si>
    <t>受取り利息</t>
  </si>
  <si>
    <t>予　備　費</t>
  </si>
  <si>
    <t>費</t>
    <rPh sb="0" eb="1">
      <t>ヒ</t>
    </rPh>
    <phoneticPr fontId="9"/>
  </si>
  <si>
    <t>会員拠出金</t>
  </si>
  <si>
    <t>統一アクティビティ</t>
  </si>
  <si>
    <t>業</t>
    <rPh sb="0" eb="1">
      <t>ギョウ</t>
    </rPh>
    <phoneticPr fontId="9"/>
  </si>
  <si>
    <t>会員寄付金</t>
  </si>
  <si>
    <t>保健福祉委員会</t>
  </si>
  <si>
    <t>雑　　　費</t>
  </si>
  <si>
    <t>慶　弔　費</t>
  </si>
  <si>
    <t>交　際　費</t>
  </si>
  <si>
    <t>事務用品費</t>
  </si>
  <si>
    <t>図書印刷費</t>
  </si>
  <si>
    <t>通　信　費</t>
  </si>
  <si>
    <t>営</t>
    <rPh sb="0" eb="1">
      <t>エイ</t>
    </rPh>
    <phoneticPr fontId="9"/>
  </si>
  <si>
    <t>旅　　　費</t>
  </si>
  <si>
    <t>雑　収　入</t>
  </si>
  <si>
    <t>地区役員活動費</t>
  </si>
  <si>
    <t>会　議　費</t>
  </si>
  <si>
    <t>ファイン</t>
  </si>
  <si>
    <t>事務所維持費</t>
  </si>
  <si>
    <t>運</t>
    <rPh sb="0" eb="1">
      <t>ウン</t>
    </rPh>
    <phoneticPr fontId="9"/>
  </si>
  <si>
    <t>年次大会派遣費</t>
  </si>
  <si>
    <t>通常会費</t>
  </si>
  <si>
    <t>地　区　費</t>
  </si>
  <si>
    <t>入　会　金</t>
  </si>
  <si>
    <t>複合地区費</t>
  </si>
  <si>
    <t>国際協会会費</t>
  </si>
  <si>
    <t>差額</t>
    <rPh sb="0" eb="2">
      <t>サガク</t>
    </rPh>
    <phoneticPr fontId="9"/>
  </si>
  <si>
    <t>2019年度</t>
    <rPh sb="4" eb="6">
      <t>ネンド</t>
    </rPh>
    <phoneticPr fontId="9"/>
  </si>
  <si>
    <t>科目</t>
    <rPh sb="0" eb="2">
      <t>カモク</t>
    </rPh>
    <phoneticPr fontId="9"/>
  </si>
  <si>
    <t>2020年度</t>
    <rPh sb="4" eb="6">
      <t>ネンド</t>
    </rPh>
    <phoneticPr fontId="9"/>
  </si>
  <si>
    <t>収入の部</t>
    <rPh sb="0" eb="2">
      <t>シュウニュウ</t>
    </rPh>
    <rPh sb="3" eb="4">
      <t>ブ</t>
    </rPh>
    <phoneticPr fontId="9"/>
  </si>
  <si>
    <t>支出の部</t>
    <rPh sb="0" eb="2">
      <t>シシュツ</t>
    </rPh>
    <rPh sb="3" eb="4">
      <t>ブ</t>
    </rPh>
    <phoneticPr fontId="9"/>
  </si>
  <si>
    <t>2020.7～2021.6</t>
    <phoneticPr fontId="9"/>
  </si>
  <si>
    <t>宇部ライオンズクラブ収支予算書（案）比較表</t>
    <rPh sb="0" eb="2">
      <t>ウベ</t>
    </rPh>
    <rPh sb="10" eb="12">
      <t>シュウシ</t>
    </rPh>
    <rPh sb="12" eb="15">
      <t>ヨサンショ</t>
    </rPh>
    <rPh sb="16" eb="17">
      <t>アン</t>
    </rPh>
    <rPh sb="18" eb="20">
      <t>ヒカク</t>
    </rPh>
    <rPh sb="20" eb="21">
      <t>ヒョウ</t>
    </rPh>
    <phoneticPr fontId="9"/>
  </si>
  <si>
    <t>*　「2020年8月6日第１例会」</t>
    <rPh sb="7" eb="8">
      <t>ネン</t>
    </rPh>
    <rPh sb="9" eb="10">
      <t>ツキ</t>
    </rPh>
    <rPh sb="11" eb="12">
      <t>ヒ</t>
    </rPh>
    <rPh sb="12" eb="13">
      <t>ダイ</t>
    </rPh>
    <rPh sb="14" eb="16">
      <t>レイカイ</t>
    </rPh>
    <phoneticPr fontId="14"/>
  </si>
  <si>
    <t>*　「2020年9月11日第2例会」</t>
    <rPh sb="7" eb="8">
      <t>ネン</t>
    </rPh>
    <rPh sb="9" eb="10">
      <t>ガツ</t>
    </rPh>
    <rPh sb="12" eb="13">
      <t>ヒ</t>
    </rPh>
    <rPh sb="13" eb="14">
      <t>ダイ</t>
    </rPh>
    <rPh sb="15" eb="17">
      <t>レイカイ</t>
    </rPh>
    <phoneticPr fontId="14"/>
  </si>
  <si>
    <t>*　「2020年8月第2例会」</t>
    <rPh sb="7" eb="8">
      <t>ネン</t>
    </rPh>
    <rPh sb="9" eb="10">
      <t>ツキ</t>
    </rPh>
    <rPh sb="10" eb="11">
      <t>ダイ</t>
    </rPh>
    <rPh sb="12" eb="14">
      <t>レイカイ</t>
    </rPh>
    <phoneticPr fontId="14"/>
  </si>
  <si>
    <t>*　「2020年9月第2例会」</t>
    <rPh sb="7" eb="8">
      <t>ネン</t>
    </rPh>
    <rPh sb="9" eb="10">
      <t>ツキ</t>
    </rPh>
    <rPh sb="10" eb="11">
      <t>ダイ</t>
    </rPh>
    <rPh sb="12" eb="14">
      <t>レイカイ</t>
    </rPh>
    <phoneticPr fontId="14"/>
  </si>
  <si>
    <t>*　「2020年11月第1例会」</t>
    <rPh sb="7" eb="8">
      <t>ネン</t>
    </rPh>
    <rPh sb="10" eb="11">
      <t>ツキ</t>
    </rPh>
    <rPh sb="11" eb="12">
      <t>ダイ</t>
    </rPh>
    <rPh sb="13" eb="15">
      <t>レイカイ</t>
    </rPh>
    <phoneticPr fontId="14"/>
  </si>
  <si>
    <t>*　「2020年12月第2例会」</t>
    <rPh sb="7" eb="8">
      <t>ネン</t>
    </rPh>
    <rPh sb="10" eb="11">
      <t>ツキ</t>
    </rPh>
    <rPh sb="11" eb="12">
      <t>ダイ</t>
    </rPh>
    <rPh sb="13" eb="15">
      <t>レイカイ</t>
    </rPh>
    <phoneticPr fontId="14"/>
  </si>
  <si>
    <t>例会食事（年4回軽食）</t>
    <rPh sb="0" eb="2">
      <t>レイカイ</t>
    </rPh>
    <rPh sb="2" eb="4">
      <t>ショクジ</t>
    </rPh>
    <rPh sb="5" eb="6">
      <t>ネン</t>
    </rPh>
    <rPh sb="7" eb="8">
      <t>カイ</t>
    </rPh>
    <rPh sb="8" eb="10">
      <t>ケイショク</t>
    </rPh>
    <phoneticPr fontId="14"/>
  </si>
  <si>
    <t>*　「2020年12月18日第2例会」</t>
    <rPh sb="7" eb="8">
      <t>ネン</t>
    </rPh>
    <rPh sb="10" eb="11">
      <t>ガツ</t>
    </rPh>
    <rPh sb="13" eb="14">
      <t>ヒ</t>
    </rPh>
    <rPh sb="14" eb="15">
      <t>ダイ</t>
    </rPh>
    <rPh sb="16" eb="18">
      <t>レイカイ</t>
    </rPh>
    <phoneticPr fontId="14"/>
  </si>
  <si>
    <t>年男の祝い（丑年）</t>
    <rPh sb="0" eb="2">
      <t>トシオトコ</t>
    </rPh>
    <rPh sb="3" eb="4">
      <t>イワ</t>
    </rPh>
    <rPh sb="7" eb="8">
      <t>トシ</t>
    </rPh>
    <phoneticPr fontId="14"/>
  </si>
  <si>
    <t>会員55名（正会員+新会員+優待+終身）</t>
    <rPh sb="0" eb="2">
      <t>カイイン</t>
    </rPh>
    <rPh sb="4" eb="5">
      <t>メイ</t>
    </rPh>
    <rPh sb="6" eb="9">
      <t>セイカイイン</t>
    </rPh>
    <rPh sb="10" eb="13">
      <t>シンカイイン</t>
    </rPh>
    <rPh sb="14" eb="16">
      <t>ユウタイ</t>
    </rPh>
    <rPh sb="17" eb="19">
      <t>シュウシン</t>
    </rPh>
    <phoneticPr fontId="14"/>
  </si>
  <si>
    <t>20＄×＠120×55名</t>
    <rPh sb="11" eb="12">
      <t>７４メイ</t>
    </rPh>
    <phoneticPr fontId="14"/>
  </si>
  <si>
    <t>＠3,000×51</t>
    <phoneticPr fontId="14"/>
  </si>
  <si>
    <t>＠2,000×51</t>
    <phoneticPr fontId="14"/>
  </si>
  <si>
    <t>＠6,500×51</t>
    <phoneticPr fontId="14"/>
  </si>
  <si>
    <t>＠11,000×51</t>
    <phoneticPr fontId="14"/>
  </si>
  <si>
    <t>＠3,000×16名×12回</t>
    <rPh sb="9" eb="10">
      <t>７４メイ</t>
    </rPh>
    <rPh sb="13" eb="14">
      <t>カイ</t>
    </rPh>
    <phoneticPr fontId="14"/>
  </si>
  <si>
    <r>
      <rPr>
        <b/>
        <sz val="10"/>
        <rFont val="ＭＳ Ｐゴシック"/>
        <family val="3"/>
        <charset val="128"/>
      </rPr>
      <t>1467</t>
    </r>
    <r>
      <rPr>
        <b/>
        <sz val="9"/>
        <rFont val="ＭＳ Ｐゴシック"/>
        <family val="3"/>
        <charset val="128"/>
      </rPr>
      <t>回</t>
    </r>
    <phoneticPr fontId="14"/>
  </si>
  <si>
    <r>
      <rPr>
        <b/>
        <sz val="10"/>
        <rFont val="ＭＳ Ｐゴシック"/>
        <family val="3"/>
        <charset val="128"/>
      </rPr>
      <t>1468回</t>
    </r>
    <r>
      <rPr>
        <b/>
        <sz val="9"/>
        <rFont val="ＭＳ Ｐゴシック"/>
        <family val="3"/>
        <charset val="128"/>
      </rPr>
      <t/>
    </r>
  </si>
  <si>
    <r>
      <rPr>
        <b/>
        <sz val="10"/>
        <rFont val="ＭＳ Ｐゴシック"/>
        <family val="3"/>
        <charset val="128"/>
      </rPr>
      <t>1469回</t>
    </r>
    <r>
      <rPr>
        <b/>
        <sz val="9"/>
        <rFont val="ＭＳ Ｐゴシック"/>
        <family val="3"/>
        <charset val="128"/>
      </rPr>
      <t/>
    </r>
  </si>
  <si>
    <r>
      <rPr>
        <b/>
        <sz val="10"/>
        <rFont val="ＭＳ Ｐゴシック"/>
        <family val="3"/>
        <charset val="128"/>
      </rPr>
      <t>1470回</t>
    </r>
    <r>
      <rPr>
        <b/>
        <sz val="9"/>
        <rFont val="ＭＳ Ｐゴシック"/>
        <family val="3"/>
        <charset val="128"/>
      </rPr>
      <t/>
    </r>
  </si>
  <si>
    <r>
      <rPr>
        <b/>
        <sz val="10"/>
        <rFont val="ＭＳ Ｐゴシック"/>
        <family val="3"/>
        <charset val="128"/>
      </rPr>
      <t>1471回</t>
    </r>
    <r>
      <rPr>
        <b/>
        <sz val="9"/>
        <rFont val="ＭＳ Ｐゴシック"/>
        <family val="3"/>
        <charset val="128"/>
      </rPr>
      <t/>
    </r>
  </si>
  <si>
    <r>
      <rPr>
        <b/>
        <sz val="10"/>
        <rFont val="ＭＳ Ｐゴシック"/>
        <family val="3"/>
        <charset val="128"/>
      </rPr>
      <t>1472回</t>
    </r>
    <r>
      <rPr>
        <b/>
        <sz val="9"/>
        <rFont val="ＭＳ Ｐゴシック"/>
        <family val="3"/>
        <charset val="128"/>
      </rPr>
      <t/>
    </r>
  </si>
  <si>
    <r>
      <rPr>
        <b/>
        <sz val="10"/>
        <rFont val="ＭＳ Ｐゴシック"/>
        <family val="3"/>
        <charset val="128"/>
      </rPr>
      <t>1473回</t>
    </r>
    <r>
      <rPr>
        <b/>
        <sz val="9"/>
        <rFont val="ＭＳ Ｐゴシック"/>
        <family val="3"/>
        <charset val="128"/>
      </rPr>
      <t/>
    </r>
  </si>
  <si>
    <r>
      <rPr>
        <b/>
        <sz val="10"/>
        <rFont val="ＭＳ Ｐゴシック"/>
        <family val="3"/>
        <charset val="128"/>
      </rPr>
      <t>1474回</t>
    </r>
    <r>
      <rPr>
        <b/>
        <sz val="9"/>
        <rFont val="ＭＳ Ｐゴシック"/>
        <family val="3"/>
        <charset val="128"/>
      </rPr>
      <t/>
    </r>
  </si>
  <si>
    <r>
      <rPr>
        <b/>
        <sz val="10"/>
        <rFont val="ＭＳ Ｐゴシック"/>
        <family val="3"/>
        <charset val="128"/>
      </rPr>
      <t>1475回</t>
    </r>
    <r>
      <rPr>
        <b/>
        <sz val="9"/>
        <rFont val="ＭＳ Ｐゴシック"/>
        <family val="3"/>
        <charset val="128"/>
      </rPr>
      <t/>
    </r>
  </si>
  <si>
    <r>
      <rPr>
        <b/>
        <sz val="10"/>
        <rFont val="ＭＳ Ｐゴシック"/>
        <family val="3"/>
        <charset val="128"/>
      </rPr>
      <t>1476回</t>
    </r>
    <r>
      <rPr>
        <b/>
        <sz val="9"/>
        <rFont val="ＭＳ Ｐゴシック"/>
        <family val="3"/>
        <charset val="128"/>
      </rPr>
      <t/>
    </r>
  </si>
  <si>
    <r>
      <rPr>
        <b/>
        <sz val="10"/>
        <rFont val="ＭＳ Ｐゴシック"/>
        <family val="3"/>
        <charset val="128"/>
      </rPr>
      <t>1477回</t>
    </r>
    <r>
      <rPr>
        <b/>
        <sz val="9"/>
        <rFont val="ＭＳ Ｐゴシック"/>
        <family val="3"/>
        <charset val="128"/>
      </rPr>
      <t/>
    </r>
  </si>
  <si>
    <r>
      <rPr>
        <b/>
        <sz val="10"/>
        <rFont val="ＭＳ Ｐゴシック"/>
        <family val="3"/>
        <charset val="128"/>
      </rPr>
      <t>1478回</t>
    </r>
    <r>
      <rPr>
        <b/>
        <sz val="9"/>
        <rFont val="ＭＳ Ｐゴシック"/>
        <family val="3"/>
        <charset val="128"/>
      </rPr>
      <t/>
    </r>
  </si>
  <si>
    <r>
      <rPr>
        <b/>
        <sz val="10"/>
        <rFont val="ＭＳ Ｐゴシック"/>
        <family val="3"/>
        <charset val="128"/>
      </rPr>
      <t>1479回</t>
    </r>
    <r>
      <rPr>
        <b/>
        <sz val="9"/>
        <rFont val="ＭＳ Ｐゴシック"/>
        <family val="3"/>
        <charset val="128"/>
      </rPr>
      <t/>
    </r>
  </si>
  <si>
    <r>
      <rPr>
        <b/>
        <sz val="10"/>
        <rFont val="ＭＳ Ｐゴシック"/>
        <family val="3"/>
        <charset val="128"/>
      </rPr>
      <t>1480回</t>
    </r>
    <r>
      <rPr>
        <b/>
        <sz val="9"/>
        <rFont val="ＭＳ Ｐゴシック"/>
        <family val="3"/>
        <charset val="128"/>
      </rPr>
      <t/>
    </r>
  </si>
  <si>
    <r>
      <rPr>
        <b/>
        <sz val="10"/>
        <rFont val="ＭＳ Ｐゴシック"/>
        <family val="3"/>
        <charset val="128"/>
      </rPr>
      <t>1481回</t>
    </r>
    <r>
      <rPr>
        <b/>
        <sz val="9"/>
        <rFont val="ＭＳ Ｐゴシック"/>
        <family val="3"/>
        <charset val="128"/>
      </rPr>
      <t/>
    </r>
  </si>
  <si>
    <r>
      <rPr>
        <b/>
        <sz val="10"/>
        <rFont val="ＭＳ Ｐゴシック"/>
        <family val="3"/>
        <charset val="128"/>
      </rPr>
      <t>1482回</t>
    </r>
    <r>
      <rPr>
        <b/>
        <sz val="9"/>
        <rFont val="ＭＳ Ｐゴシック"/>
        <family val="3"/>
        <charset val="128"/>
      </rPr>
      <t/>
    </r>
  </si>
  <si>
    <r>
      <rPr>
        <b/>
        <sz val="10"/>
        <rFont val="ＭＳ Ｐゴシック"/>
        <family val="3"/>
        <charset val="128"/>
      </rPr>
      <t>1483回</t>
    </r>
    <r>
      <rPr>
        <b/>
        <sz val="9"/>
        <rFont val="ＭＳ Ｐゴシック"/>
        <family val="3"/>
        <charset val="128"/>
      </rPr>
      <t/>
    </r>
  </si>
  <si>
    <r>
      <rPr>
        <b/>
        <sz val="10"/>
        <rFont val="ＭＳ Ｐゴシック"/>
        <family val="3"/>
        <charset val="128"/>
      </rPr>
      <t>1484回</t>
    </r>
    <r>
      <rPr>
        <b/>
        <sz val="9"/>
        <rFont val="ＭＳ Ｐゴシック"/>
        <family val="3"/>
        <charset val="128"/>
      </rPr>
      <t/>
    </r>
  </si>
  <si>
    <r>
      <rPr>
        <b/>
        <sz val="10"/>
        <rFont val="ＭＳ Ｐゴシック"/>
        <family val="3"/>
        <charset val="128"/>
      </rPr>
      <t>1485回</t>
    </r>
    <r>
      <rPr>
        <b/>
        <sz val="9"/>
        <rFont val="ＭＳ Ｐゴシック"/>
        <family val="3"/>
        <charset val="128"/>
      </rPr>
      <t/>
    </r>
  </si>
  <si>
    <r>
      <rPr>
        <b/>
        <sz val="10"/>
        <rFont val="ＭＳ Ｐゴシック"/>
        <family val="3"/>
        <charset val="128"/>
      </rPr>
      <t>1486回</t>
    </r>
    <r>
      <rPr>
        <b/>
        <sz val="9"/>
        <rFont val="ＭＳ Ｐゴシック"/>
        <family val="3"/>
        <charset val="128"/>
      </rPr>
      <t/>
    </r>
  </si>
  <si>
    <r>
      <rPr>
        <b/>
        <sz val="10"/>
        <rFont val="ＭＳ Ｐゴシック"/>
        <family val="3"/>
        <charset val="128"/>
      </rPr>
      <t>1487回</t>
    </r>
    <r>
      <rPr>
        <b/>
        <sz val="9"/>
        <rFont val="ＭＳ Ｐゴシック"/>
        <family val="3"/>
        <charset val="128"/>
      </rPr>
      <t/>
    </r>
  </si>
  <si>
    <r>
      <rPr>
        <b/>
        <sz val="10"/>
        <rFont val="ＭＳ Ｐゴシック"/>
        <family val="3"/>
        <charset val="128"/>
      </rPr>
      <t>1488回</t>
    </r>
    <r>
      <rPr>
        <b/>
        <sz val="9"/>
        <rFont val="ＭＳ Ｐゴシック"/>
        <family val="3"/>
        <charset val="128"/>
      </rPr>
      <t/>
    </r>
  </si>
  <si>
    <r>
      <rPr>
        <b/>
        <sz val="10"/>
        <rFont val="ＭＳ Ｐゴシック"/>
        <family val="3"/>
        <charset val="128"/>
      </rPr>
      <t>1489回</t>
    </r>
    <r>
      <rPr>
        <b/>
        <sz val="9"/>
        <rFont val="ＭＳ Ｐゴシック"/>
        <family val="3"/>
        <charset val="128"/>
      </rPr>
      <t/>
    </r>
  </si>
  <si>
    <r>
      <rPr>
        <b/>
        <sz val="10"/>
        <rFont val="ＭＳ Ｐゴシック"/>
        <family val="3"/>
        <charset val="128"/>
      </rPr>
      <t>1490回</t>
    </r>
    <r>
      <rPr>
        <b/>
        <sz val="9"/>
        <rFont val="ＭＳ Ｐゴシック"/>
        <family val="3"/>
        <charset val="128"/>
      </rPr>
      <t/>
    </r>
  </si>
  <si>
    <t>336複合地区67回年次大会下関市2020・5.23</t>
    <rPh sb="3" eb="5">
      <t>フクゴウ</t>
    </rPh>
    <rPh sb="5" eb="7">
      <t>チク</t>
    </rPh>
    <rPh sb="9" eb="10">
      <t>カイ</t>
    </rPh>
    <rPh sb="10" eb="12">
      <t>ネンジ</t>
    </rPh>
    <rPh sb="12" eb="14">
      <t>タイカイ</t>
    </rPh>
    <rPh sb="14" eb="16">
      <t>シモノセキ</t>
    </rPh>
    <rPh sb="16" eb="17">
      <t>シ</t>
    </rPh>
    <phoneticPr fontId="14"/>
  </si>
  <si>
    <t>前期より繰越</t>
    <rPh sb="0" eb="1">
      <t>ゼンキ</t>
    </rPh>
    <rPh sb="3" eb="5">
      <t>クリコシ</t>
    </rPh>
    <phoneticPr fontId="14"/>
  </si>
  <si>
    <t>第67回地区年次大会参加助成金（ﾊﾞｽ代）</t>
    <rPh sb="0" eb="1">
      <t>ダイ</t>
    </rPh>
    <rPh sb="3" eb="4">
      <t>カイ</t>
    </rPh>
    <rPh sb="4" eb="6">
      <t>チク</t>
    </rPh>
    <rPh sb="6" eb="8">
      <t>ネンジ</t>
    </rPh>
    <rPh sb="8" eb="10">
      <t>タイカイ</t>
    </rPh>
    <rPh sb="10" eb="12">
      <t>サンカ</t>
    </rPh>
    <rPh sb="12" eb="15">
      <t>ジョセイキン</t>
    </rPh>
    <rPh sb="19" eb="20">
      <t>）</t>
    </rPh>
    <phoneticPr fontId="14"/>
  </si>
  <si>
    <r>
      <t>　　　　　2020.6.1</t>
    </r>
    <r>
      <rPr>
        <sz val="10"/>
        <color theme="1"/>
        <rFont val="ＭＳ Ｐゴシック"/>
        <family val="3"/>
        <charset val="128"/>
      </rPr>
      <t>現在</t>
    </r>
    <rPh sb="13" eb="15">
      <t>ゲンザイ</t>
    </rPh>
    <phoneticPr fontId="9"/>
  </si>
  <si>
    <t>正司　勲</t>
    <rPh sb="0" eb="1">
      <t>マサ</t>
    </rPh>
    <rPh sb="1" eb="2">
      <t>シ</t>
    </rPh>
    <rPh sb="3" eb="4">
      <t>イサオ</t>
    </rPh>
    <phoneticPr fontId="14"/>
  </si>
  <si>
    <t>　　　　正会員49名・優待会員3名・終身会員1名（内、役員15名）</t>
    <rPh sb="4" eb="7">
      <t>セイカイイン</t>
    </rPh>
    <rPh sb="9" eb="10">
      <t>メイ</t>
    </rPh>
    <rPh sb="11" eb="13">
      <t>ユウタイ</t>
    </rPh>
    <rPh sb="13" eb="15">
      <t>カイイン</t>
    </rPh>
    <rPh sb="16" eb="17">
      <t>メイ</t>
    </rPh>
    <rPh sb="18" eb="20">
      <t>シュウシン</t>
    </rPh>
    <rPh sb="20" eb="22">
      <t>カイイン</t>
    </rPh>
    <rPh sb="23" eb="24">
      <t>メイ</t>
    </rPh>
    <rPh sb="25" eb="26">
      <t>ウチ</t>
    </rPh>
    <rPh sb="27" eb="29">
      <t>ヤクイン</t>
    </rPh>
    <rPh sb="31" eb="32">
      <t>メイ</t>
    </rPh>
    <phoneticPr fontId="9"/>
  </si>
  <si>
    <t>8月29日（土）第1回献血 9：30 フジ</t>
    <rPh sb="1" eb="2">
      <t>ツキ</t>
    </rPh>
    <rPh sb="4" eb="5">
      <t>ニチ</t>
    </rPh>
    <rPh sb="6" eb="7">
      <t>ツチ</t>
    </rPh>
    <rPh sb="8" eb="9">
      <t>ダイ</t>
    </rPh>
    <rPh sb="10" eb="11">
      <t>カイ</t>
    </rPh>
    <rPh sb="11" eb="13">
      <t>ケンケツ</t>
    </rPh>
    <phoneticPr fontId="14"/>
  </si>
  <si>
    <t>2月6日（土） 第2回献血 9:30 フジ</t>
    <rPh sb="1" eb="2">
      <t>ガツ</t>
    </rPh>
    <rPh sb="3" eb="4">
      <t>カ</t>
    </rPh>
    <rPh sb="5" eb="6">
      <t>ツチ</t>
    </rPh>
    <rPh sb="8" eb="9">
      <t>ダイ</t>
    </rPh>
    <rPh sb="10" eb="11">
      <t>カイ</t>
    </rPh>
    <rPh sb="11" eb="13">
      <t>ケンケツ</t>
    </rPh>
    <phoneticPr fontId="14"/>
  </si>
  <si>
    <t>（複合地区費140円＋日本LC賛助会費80円）</t>
    <rPh sb="1" eb="3">
      <t>フクゴウ</t>
    </rPh>
    <rPh sb="3" eb="5">
      <t>チク</t>
    </rPh>
    <rPh sb="5" eb="6">
      <t>ヒ</t>
    </rPh>
    <rPh sb="9" eb="10">
      <t>エン</t>
    </rPh>
    <rPh sb="11" eb="13">
      <t>ニホン</t>
    </rPh>
    <rPh sb="15" eb="17">
      <t>サンジョ</t>
    </rPh>
    <rPh sb="17" eb="19">
      <t>カイヒ</t>
    </rPh>
    <rPh sb="21" eb="22">
      <t>エン</t>
    </rPh>
    <phoneticPr fontId="14"/>
  </si>
  <si>
    <t>＠220×12ヶ月×55名</t>
    <rPh sb="8" eb="9">
      <t>ガツ</t>
    </rPh>
    <phoneticPr fontId="14"/>
  </si>
  <si>
    <t>旅費　3000×2名</t>
    <rPh sb="0" eb="1">
      <t>リョヒ</t>
    </rPh>
    <rPh sb="1" eb="2">
      <t>ヒ</t>
    </rPh>
    <rPh sb="9" eb="10">
      <t>２メイ</t>
    </rPh>
    <phoneticPr fontId="14"/>
  </si>
  <si>
    <t>＠2000×1名</t>
    <rPh sb="7" eb="8">
      <t>１メイ</t>
    </rPh>
    <phoneticPr fontId="14"/>
  </si>
  <si>
    <t>年男祝い（破魔矢）</t>
    <rPh sb="0" eb="2">
      <t>トシオトコ</t>
    </rPh>
    <rPh sb="2" eb="3">
      <t>イワ</t>
    </rPh>
    <rPh sb="5" eb="8">
      <t>ハマヤ</t>
    </rPh>
    <phoneticPr fontId="14"/>
  </si>
  <si>
    <t>＠1,000×55名</t>
    <rPh sb="9" eb="10">
      <t>１メイ</t>
    </rPh>
    <phoneticPr fontId="14"/>
  </si>
  <si>
    <t>55名</t>
    <phoneticPr fontId="5"/>
  </si>
  <si>
    <t>＠3,500×18</t>
    <phoneticPr fontId="14"/>
  </si>
  <si>
    <t>二(金)</t>
    <rPh sb="0" eb="1">
      <t>ニ</t>
    </rPh>
    <rPh sb="2" eb="3">
      <t>キン</t>
    </rPh>
    <phoneticPr fontId="14"/>
  </si>
  <si>
    <t>下関市</t>
    <rPh sb="0" eb="2">
      <t>シモノセキ</t>
    </rPh>
    <rPh sb="2" eb="3">
      <t>シ</t>
    </rPh>
    <phoneticPr fontId="14"/>
  </si>
  <si>
    <t>花見例会（ANA）</t>
  </si>
  <si>
    <t>地区年次大会（下関市）</t>
  </si>
  <si>
    <t>結成記念例会</t>
  </si>
  <si>
    <t>年度末家族例会</t>
  </si>
  <si>
    <t>花見例会</t>
  </si>
  <si>
    <t>地区年次大会（出雲市）</t>
  </si>
  <si>
    <t>新会員2名</t>
  </si>
  <si>
    <t>＠114,000×2名</t>
  </si>
  <si>
    <t>＠200×60冊</t>
    <rPh sb="7" eb="8">
      <t>サツ</t>
    </rPh>
    <phoneticPr fontId="14"/>
  </si>
  <si>
    <t>会員52名（終身会員除く）</t>
    <rPh sb="0" eb="2">
      <t>カイイン</t>
    </rPh>
    <rPh sb="4" eb="5">
      <t>７２メイ</t>
    </rPh>
    <rPh sb="6" eb="8">
      <t>シュウシン</t>
    </rPh>
    <rPh sb="8" eb="10">
      <t>カイイン</t>
    </rPh>
    <rPh sb="10" eb="11">
      <t>ノゾ</t>
    </rPh>
    <phoneticPr fontId="14"/>
  </si>
  <si>
    <t>＠3,500×51名×18回</t>
    <rPh sb="9" eb="10">
      <t>７４メイ</t>
    </rPh>
    <rPh sb="13" eb="14">
      <t>カイ</t>
    </rPh>
    <phoneticPr fontId="14"/>
  </si>
  <si>
    <t>＊ ガバナー公式訪問・6L合同例会9/11</t>
  </si>
  <si>
    <t>ANA例会会場</t>
  </si>
  <si>
    <r>
      <t xml:space="preserve"> </t>
    </r>
    <r>
      <rPr>
        <sz val="11"/>
        <rFont val="ＭＳ Ｐゴシック"/>
        <family val="3"/>
        <charset val="128"/>
      </rPr>
      <t>＠3,500</t>
    </r>
    <r>
      <rPr>
        <sz val="10"/>
        <rFont val="ＭＳ Ｐゴシック"/>
        <family val="3"/>
        <charset val="128"/>
      </rPr>
      <t>×18</t>
    </r>
    <phoneticPr fontId="5"/>
  </si>
  <si>
    <t>*　キャビネット2020-2021年　委員会構成・略称表に基づいて、宇部LCの常設委員会名称を下記の表の</t>
    <rPh sb="17" eb="18">
      <t>ネン</t>
    </rPh>
    <rPh sb="19" eb="22">
      <t>イインカイ</t>
    </rPh>
    <rPh sb="22" eb="24">
      <t>コウセイ</t>
    </rPh>
    <rPh sb="25" eb="27">
      <t>リャクショウ</t>
    </rPh>
    <rPh sb="27" eb="28">
      <t>ヒョウ</t>
    </rPh>
    <rPh sb="29" eb="30">
      <t>モト</t>
    </rPh>
    <rPh sb="34" eb="36">
      <t>ウベ</t>
    </rPh>
    <rPh sb="39" eb="41">
      <t>ジョウセツ</t>
    </rPh>
    <rPh sb="41" eb="44">
      <t>イインカイ</t>
    </rPh>
    <rPh sb="44" eb="46">
      <t>メイショウ</t>
    </rPh>
    <rPh sb="47" eb="49">
      <t>カキ</t>
    </rPh>
    <rPh sb="50" eb="51">
      <t>ヒョウ</t>
    </rPh>
    <phoneticPr fontId="14"/>
  </si>
  <si>
    <t>正会員49名・優待会員3名・終身会員1名（内、役員15名）</t>
    <phoneticPr fontId="14"/>
  </si>
  <si>
    <t>原田　   毅</t>
    <rPh sb="0" eb="2">
      <t>ハラダ</t>
    </rPh>
    <rPh sb="6" eb="7">
      <t>タケシ</t>
    </rPh>
    <phoneticPr fontId="9"/>
  </si>
  <si>
    <t>西田　   智</t>
    <rPh sb="0" eb="2">
      <t>ニシダ</t>
    </rPh>
    <rPh sb="6" eb="7">
      <t>サトシ</t>
    </rPh>
    <phoneticPr fontId="9"/>
  </si>
  <si>
    <t>俵　   美将</t>
    <rPh sb="0" eb="1">
      <t>タワラ</t>
    </rPh>
    <rPh sb="5" eb="7">
      <t>ヨシマサ</t>
    </rPh>
    <phoneticPr fontId="9"/>
  </si>
  <si>
    <t>西田　  智</t>
    <phoneticPr fontId="9"/>
  </si>
  <si>
    <t>石原　   寛</t>
    <rPh sb="0" eb="2">
      <t>イシハラ</t>
    </rPh>
    <rPh sb="6" eb="7">
      <t>ヒロシ</t>
    </rPh>
    <phoneticPr fontId="9"/>
  </si>
  <si>
    <t>岡　　 隆久</t>
    <rPh sb="0" eb="1">
      <t>オカ</t>
    </rPh>
    <rPh sb="4" eb="6">
      <t>タカヒサ</t>
    </rPh>
    <phoneticPr fontId="9"/>
  </si>
  <si>
    <t>塔野　    功</t>
    <rPh sb="0" eb="2">
      <t>トウノ</t>
    </rPh>
    <rPh sb="7" eb="8">
      <t>イサオ</t>
    </rPh>
    <phoneticPr fontId="9"/>
  </si>
  <si>
    <t>西田　    智</t>
    <rPh sb="0" eb="2">
      <t>ニシダ</t>
    </rPh>
    <rPh sb="7" eb="8">
      <t>サトシ</t>
    </rPh>
    <phoneticPr fontId="9"/>
  </si>
  <si>
    <t>指導力育成・会則・プロトコール・ＩＴ・糖尿病・小児がん</t>
    <rPh sb="0" eb="3">
      <t>シドウリョク</t>
    </rPh>
    <rPh sb="3" eb="5">
      <t>イクセイ</t>
    </rPh>
    <rPh sb="6" eb="8">
      <t>カイソク</t>
    </rPh>
    <rPh sb="19" eb="22">
      <t>トウニョウビョウ</t>
    </rPh>
    <rPh sb="23" eb="25">
      <t>ショウニ</t>
    </rPh>
    <phoneticPr fontId="14"/>
  </si>
  <si>
    <t>会員・会員増強・女性及び家族会員増強・</t>
    <rPh sb="0" eb="2">
      <t>カイイン</t>
    </rPh>
    <rPh sb="3" eb="5">
      <t>カイイン</t>
    </rPh>
    <rPh sb="5" eb="7">
      <t>ゾウキョウ</t>
    </rPh>
    <rPh sb="8" eb="10">
      <t>ジョセイ</t>
    </rPh>
    <rPh sb="10" eb="11">
      <t>オヨ</t>
    </rPh>
    <rPh sb="12" eb="14">
      <t>カゾク</t>
    </rPh>
    <rPh sb="14" eb="16">
      <t>カイイン</t>
    </rPh>
    <rPh sb="16" eb="18">
      <t>ゾウキョウ</t>
    </rPh>
    <phoneticPr fontId="14"/>
  </si>
  <si>
    <t>エクステンション・会員維持</t>
    <rPh sb="9" eb="11">
      <t>カイイン</t>
    </rPh>
    <rPh sb="11" eb="13">
      <t>イジ</t>
    </rPh>
    <phoneticPr fontId="14"/>
  </si>
  <si>
    <t>MC・ライオンズ情報・獅子吼</t>
    <rPh sb="8" eb="10">
      <t>ジョウホウ</t>
    </rPh>
    <rPh sb="11" eb="13">
      <t>シシ</t>
    </rPh>
    <rPh sb="13" eb="14">
      <t>ク</t>
    </rPh>
    <phoneticPr fontId="14"/>
  </si>
  <si>
    <t>保健福祉・環境保全</t>
    <rPh sb="0" eb="2">
      <t>ホケン</t>
    </rPh>
    <rPh sb="2" eb="4">
      <t>フクシ</t>
    </rPh>
    <rPh sb="5" eb="7">
      <t>カンキョウ</t>
    </rPh>
    <rPh sb="7" eb="9">
      <t>ホゼン</t>
    </rPh>
    <phoneticPr fontId="14"/>
  </si>
  <si>
    <t>ＥＭ（バイオ菌）水の環境保全</t>
    <rPh sb="6" eb="7">
      <t>キン</t>
    </rPh>
    <rPh sb="8" eb="9">
      <t>ミズ</t>
    </rPh>
    <rPh sb="10" eb="12">
      <t>カンキョウ</t>
    </rPh>
    <rPh sb="12" eb="14">
      <t>ホゼン</t>
    </rPh>
    <phoneticPr fontId="14"/>
  </si>
  <si>
    <t>YCE・キャンプ</t>
    <phoneticPr fontId="14"/>
  </si>
  <si>
    <t>*　上記につき、キャビネット方針（2020-2021.MD336運営マニュアル）を尊重し、下記の</t>
    <rPh sb="2" eb="4">
      <t>ジョウキ</t>
    </rPh>
    <rPh sb="14" eb="16">
      <t>ホウシン</t>
    </rPh>
    <rPh sb="32" eb="34">
      <t>ウンエイ</t>
    </rPh>
    <rPh sb="41" eb="43">
      <t>ソンチョウ</t>
    </rPh>
    <rPh sb="45" eb="47">
      <t>カキ</t>
    </rPh>
    <phoneticPr fontId="14"/>
  </si>
  <si>
    <t>正司　　 勲</t>
    <rPh sb="0" eb="2">
      <t>ショウジ</t>
    </rPh>
    <rPh sb="5" eb="6">
      <t>イサオ</t>
    </rPh>
    <phoneticPr fontId="9"/>
  </si>
  <si>
    <t>大出　  茎</t>
    <rPh sb="0" eb="2">
      <t>オオデ</t>
    </rPh>
    <rPh sb="5" eb="6">
      <t>クキ</t>
    </rPh>
    <phoneticPr fontId="9"/>
  </si>
  <si>
    <t>畑谷　  剛</t>
    <rPh sb="0" eb="2">
      <t>ハタタニ</t>
    </rPh>
    <rPh sb="5" eb="6">
      <t>ツヨシ</t>
    </rPh>
    <phoneticPr fontId="9"/>
  </si>
  <si>
    <t>脇本　政俊</t>
    <phoneticPr fontId="9"/>
  </si>
  <si>
    <t>一 (日)</t>
    <rPh sb="0" eb="1">
      <t>イチ</t>
    </rPh>
    <rPh sb="3" eb="4">
      <t>ニチ</t>
    </rPh>
    <phoneticPr fontId="14"/>
  </si>
  <si>
    <t>米寿の祝い（満88歳）</t>
    <rPh sb="0" eb="2">
      <t>ベイジュ</t>
    </rPh>
    <rPh sb="3" eb="4">
      <t>イワ</t>
    </rPh>
    <rPh sb="6" eb="7">
      <t>マン</t>
    </rPh>
    <rPh sb="9" eb="10">
      <t>サイ</t>
    </rPh>
    <phoneticPr fontId="14"/>
  </si>
  <si>
    <t>対象者</t>
    <rPh sb="0" eb="3">
      <t>タイショウシャ</t>
    </rPh>
    <phoneticPr fontId="14"/>
  </si>
  <si>
    <t>生年月日</t>
    <rPh sb="0" eb="2">
      <t>セイネン</t>
    </rPh>
    <rPh sb="2" eb="4">
      <t>ガッピ</t>
    </rPh>
    <phoneticPr fontId="14"/>
  </si>
  <si>
    <t>酒田　三男</t>
    <rPh sb="0" eb="2">
      <t>サカタ</t>
    </rPh>
    <rPh sb="3" eb="5">
      <t>ミツオ</t>
    </rPh>
    <phoneticPr fontId="14"/>
  </si>
  <si>
    <t>【例会開催　原則第1･第3木曜日】</t>
    <rPh sb="1" eb="3">
      <t>レイカイ</t>
    </rPh>
    <rPh sb="3" eb="5">
      <t>カイサイ</t>
    </rPh>
    <rPh sb="6" eb="8">
      <t>ゲンソク</t>
    </rPh>
    <rPh sb="13" eb="14">
      <t>モク</t>
    </rPh>
    <phoneticPr fontId="14"/>
  </si>
  <si>
    <t>チャーターナイト例会</t>
    <rPh sb="8" eb="10">
      <t>レイカイ</t>
    </rPh>
    <phoneticPr fontId="14"/>
  </si>
  <si>
    <t>19:00 - 20:30</t>
    <phoneticPr fontId="14"/>
  </si>
  <si>
    <t>宮崎　　毅</t>
    <rPh sb="0" eb="2">
      <t>ミヤザキ</t>
    </rPh>
    <rPh sb="4" eb="5">
      <t>タケシ</t>
    </rPh>
    <phoneticPr fontId="9"/>
  </si>
  <si>
    <t xml:space="preserve">  渡邊　達也　</t>
    <rPh sb="2" eb="4">
      <t>ワタナベ</t>
    </rPh>
    <rPh sb="5" eb="7">
      <t>タツヤ</t>
    </rPh>
    <phoneticPr fontId="9"/>
  </si>
  <si>
    <t>17（土）-18（日）</t>
    <rPh sb="3" eb="4">
      <t>ド</t>
    </rPh>
    <rPh sb="9" eb="10">
      <t>ニチ</t>
    </rPh>
    <phoneticPr fontId="14"/>
  </si>
  <si>
    <t>三 (日)</t>
    <rPh sb="0" eb="1">
      <t>サン</t>
    </rPh>
    <rPh sb="3" eb="4">
      <t>ニチ</t>
    </rPh>
    <phoneticPr fontId="14"/>
  </si>
  <si>
    <t>8日Lionsデー</t>
    <phoneticPr fontId="14"/>
  </si>
  <si>
    <r>
      <t>11</t>
    </r>
    <r>
      <rPr>
        <b/>
        <sz val="10"/>
        <rFont val="ＭＳ Ｐゴシック"/>
        <family val="3"/>
        <charset val="128"/>
      </rPr>
      <t>(木)</t>
    </r>
    <phoneticPr fontId="14"/>
  </si>
  <si>
    <t>60周年へ拠出</t>
    <rPh sb="2" eb="4">
      <t>シュウネン</t>
    </rPh>
    <rPh sb="5" eb="7">
      <t>キョシュツ</t>
    </rPh>
    <phoneticPr fontId="5"/>
  </si>
  <si>
    <t>（月曜日）までにお振込をお願い致します。尚、振込手数料は各自ご負担をお願い致します。</t>
    <rPh sb="1" eb="4">
      <t>ゲツヨウビ</t>
    </rPh>
    <rPh sb="9" eb="11">
      <t>フリコミ</t>
    </rPh>
    <rPh sb="13" eb="14">
      <t>ネガ</t>
    </rPh>
    <rPh sb="15" eb="16">
      <t>イタ</t>
    </rPh>
    <rPh sb="20" eb="21">
      <t>ナオ</t>
    </rPh>
    <rPh sb="22" eb="24">
      <t>フリコミ</t>
    </rPh>
    <rPh sb="24" eb="27">
      <t>テスウリョウ</t>
    </rPh>
    <rPh sb="28" eb="30">
      <t>カクジ</t>
    </rPh>
    <rPh sb="31" eb="33">
      <t>フタン</t>
    </rPh>
    <rPh sb="35" eb="36">
      <t>ネガ</t>
    </rPh>
    <rPh sb="37" eb="38">
      <t>イタ</t>
    </rPh>
    <phoneticPr fontId="14"/>
  </si>
  <si>
    <t>*　献眼登録ACT例会（11月1日・日曜日・宇部まつり会場）</t>
    <rPh sb="2" eb="4">
      <t>ケンガン</t>
    </rPh>
    <rPh sb="4" eb="6">
      <t>トウロク</t>
    </rPh>
    <rPh sb="9" eb="11">
      <t>レイカイ</t>
    </rPh>
    <rPh sb="14" eb="15">
      <t>ツキ</t>
    </rPh>
    <rPh sb="16" eb="17">
      <t>ヒ</t>
    </rPh>
    <rPh sb="18" eb="21">
      <t>ニチヨウビ</t>
    </rPh>
    <rPh sb="22" eb="24">
      <t>ウベ</t>
    </rPh>
    <rPh sb="27" eb="29">
      <t>カイジョウ</t>
    </rPh>
    <phoneticPr fontId="14"/>
  </si>
  <si>
    <t>*　「2020年11月1日第１例会」</t>
    <rPh sb="7" eb="8">
      <t>ネン</t>
    </rPh>
    <rPh sb="10" eb="11">
      <t>ツキ</t>
    </rPh>
    <rPh sb="12" eb="13">
      <t>ヒ</t>
    </rPh>
    <rPh sb="13" eb="14">
      <t>ダイ</t>
    </rPh>
    <rPh sb="15" eb="17">
      <t>レイカイ</t>
    </rPh>
    <phoneticPr fontId="14"/>
  </si>
  <si>
    <t>*　第67回地区年次大会（4月・下関市・バス車中）</t>
    <rPh sb="2" eb="3">
      <t>ダイ</t>
    </rPh>
    <rPh sb="5" eb="6">
      <t>カイ</t>
    </rPh>
    <rPh sb="6" eb="8">
      <t>チク</t>
    </rPh>
    <rPh sb="8" eb="10">
      <t>ネンジ</t>
    </rPh>
    <rPh sb="10" eb="12">
      <t>タイカイ</t>
    </rPh>
    <rPh sb="14" eb="15">
      <t>ガツ</t>
    </rPh>
    <rPh sb="16" eb="18">
      <t>シモノセキ</t>
    </rPh>
    <rPh sb="18" eb="19">
      <t>シ</t>
    </rPh>
    <rPh sb="22" eb="24">
      <t>シャチュウ</t>
    </rPh>
    <phoneticPr fontId="14"/>
  </si>
  <si>
    <t>*　「11月1日第1日曜日」に変更</t>
    <rPh sb="5" eb="6">
      <t>ツキ</t>
    </rPh>
    <rPh sb="7" eb="8">
      <t>ヒ</t>
    </rPh>
    <rPh sb="8" eb="9">
      <t>ダイ</t>
    </rPh>
    <rPh sb="10" eb="11">
      <t>ニチ</t>
    </rPh>
    <rPh sb="15" eb="17">
      <t>ヘンコウ</t>
    </rPh>
    <phoneticPr fontId="14"/>
  </si>
  <si>
    <t>*　「4月18日第3日.曜日」に変更</t>
    <rPh sb="4" eb="5">
      <t>ツキ</t>
    </rPh>
    <rPh sb="7" eb="8">
      <t>ヒ</t>
    </rPh>
    <rPh sb="8" eb="9">
      <t>ダイ</t>
    </rPh>
    <rPh sb="10" eb="11">
      <t>ニチ</t>
    </rPh>
    <rPh sb="16" eb="18">
      <t>ヘンコウ</t>
    </rPh>
    <phoneticPr fontId="14"/>
  </si>
  <si>
    <t>二　(金）</t>
    <rPh sb="0" eb="1">
      <t>２</t>
    </rPh>
    <rPh sb="3" eb="4">
      <t>キン</t>
    </rPh>
    <phoneticPr fontId="14"/>
  </si>
  <si>
    <t>チャーターナイト例会</t>
    <rPh sb="8" eb="10">
      <t>レイカイ</t>
    </rPh>
    <phoneticPr fontId="9"/>
  </si>
  <si>
    <t>前年度繰越金</t>
    <rPh sb="0" eb="3">
      <t>ゼンネンド</t>
    </rPh>
    <rPh sb="3" eb="5">
      <t>クリコシ</t>
    </rPh>
    <rPh sb="5" eb="6">
      <t>キン</t>
    </rPh>
    <phoneticPr fontId="5"/>
  </si>
  <si>
    <t>例会食費</t>
    <rPh sb="0" eb="2">
      <t>レイカイ</t>
    </rPh>
    <rPh sb="2" eb="4">
      <t>ショクヒ</t>
    </rPh>
    <phoneticPr fontId="9"/>
  </si>
  <si>
    <t>（'＠3,500×51名×18回）+1050000</t>
    <rPh sb="10" eb="11">
      <t>７４メイ</t>
    </rPh>
    <rPh sb="14" eb="15">
      <t>カイ</t>
    </rPh>
    <phoneticPr fontId="14"/>
  </si>
  <si>
    <t>前年度より繰越</t>
    <rPh sb="0" eb="3">
      <t>ゼンネンド</t>
    </rPh>
    <rPh sb="5" eb="7">
      <t>クリコシ</t>
    </rPh>
    <phoneticPr fontId="5"/>
  </si>
  <si>
    <t>（'＠22,500×51）+1150000</t>
    <phoneticPr fontId="14"/>
  </si>
  <si>
    <t>特別例会費</t>
    <rPh sb="0" eb="2">
      <t>トクベツ</t>
    </rPh>
    <rPh sb="2" eb="4">
      <t>レイカイ</t>
    </rPh>
    <rPh sb="4" eb="5">
      <t>ヒ</t>
    </rPh>
    <phoneticPr fontId="9"/>
  </si>
  <si>
    <t>65周年分会員拠出金</t>
    <rPh sb="2" eb="4">
      <t>シュウネン</t>
    </rPh>
    <rPh sb="4" eb="5">
      <t>ブン</t>
    </rPh>
    <rPh sb="5" eb="7">
      <t>カイイン</t>
    </rPh>
    <rPh sb="7" eb="10">
      <t>キョシュツキン</t>
    </rPh>
    <phoneticPr fontId="5"/>
  </si>
  <si>
    <t>　　</t>
    <phoneticPr fontId="14"/>
  </si>
  <si>
    <t>傘寿の祝い（満80歳）</t>
    <rPh sb="6" eb="7">
      <t>マン</t>
    </rPh>
    <rPh sb="9" eb="10">
      <t>サイ</t>
    </rPh>
    <phoneticPr fontId="14"/>
  </si>
  <si>
    <t>重松　昭彦</t>
    <rPh sb="0" eb="2">
      <t>シゲマツ</t>
    </rPh>
    <rPh sb="3" eb="5">
      <t>アキヒコ</t>
    </rPh>
    <phoneticPr fontId="14"/>
  </si>
  <si>
    <t>♯ 5月20日結成記念例会　</t>
    <phoneticPr fontId="14"/>
  </si>
  <si>
    <t>UBE LIONS CLUB</t>
    <phoneticPr fontId="14"/>
  </si>
  <si>
    <t>第１４６７回例会</t>
    <rPh sb="0" eb="1">
      <t>ダイ</t>
    </rPh>
    <rPh sb="5" eb="6">
      <t>カイ</t>
    </rPh>
    <rPh sb="6" eb="8">
      <t>レイカイ</t>
    </rPh>
    <phoneticPr fontId="14"/>
  </si>
  <si>
    <t>２０20.　７．2（木）</t>
    <rPh sb="10" eb="11">
      <t>モク</t>
    </rPh>
    <phoneticPr fontId="14"/>
  </si>
  <si>
    <t>於/ANAクラウンプラザホテル宇部</t>
    <rPh sb="0" eb="1">
      <t>オ</t>
    </rPh>
    <rPh sb="15" eb="17">
      <t>ウベ</t>
    </rPh>
    <phoneticPr fontId="14"/>
  </si>
  <si>
    <t>19：00～20：30</t>
    <phoneticPr fontId="14"/>
  </si>
  <si>
    <t>We　Serve　われわれは奉仕する</t>
    <rPh sb="14" eb="16">
      <t>ホウシ</t>
    </rPh>
    <phoneticPr fontId="14"/>
  </si>
  <si>
    <t>ｱｸﾃｨﾋﾞﾃｨ･ｽﾛｰｶﾞﾝ</t>
    <phoneticPr fontId="14"/>
  </si>
  <si>
    <t>ガバナー・スローガン</t>
    <phoneticPr fontId="14"/>
  </si>
  <si>
    <t>全てに感謝、感謝　We　Serve</t>
    <rPh sb="0" eb="1">
      <t>スベ</t>
    </rPh>
    <rPh sb="3" eb="5">
      <t>カンシャ</t>
    </rPh>
    <rPh sb="6" eb="8">
      <t>カンシャ</t>
    </rPh>
    <phoneticPr fontId="14"/>
  </si>
  <si>
    <t>司会　副幹事　花村泰成</t>
    <rPh sb="7" eb="11">
      <t>ハナムラ</t>
    </rPh>
    <phoneticPr fontId="14"/>
  </si>
  <si>
    <t>【開会ゴング並びに開会宣言】</t>
  </si>
  <si>
    <t>会　長　尾﨑輝彦</t>
    <rPh sb="4" eb="8">
      <t>オサキ</t>
    </rPh>
    <phoneticPr fontId="14"/>
  </si>
  <si>
    <t>【国旗に敬礼】</t>
  </si>
  <si>
    <t>【会長挨拶】</t>
    <rPh sb="1" eb="3">
      <t>カイチョウ</t>
    </rPh>
    <rPh sb="3" eb="5">
      <t>アイサツ</t>
    </rPh>
    <phoneticPr fontId="14"/>
  </si>
  <si>
    <t>【記念品贈呈】</t>
    <rPh sb="1" eb="4">
      <t>キネンヒン</t>
    </rPh>
    <rPh sb="4" eb="6">
      <t>ゾウテイ</t>
    </rPh>
    <phoneticPr fontId="14"/>
  </si>
  <si>
    <t>ﾗｲｵﾝﾃｰﾏｰ　大島三晴</t>
    <rPh sb="9" eb="13">
      <t>オオシマ</t>
    </rPh>
    <phoneticPr fontId="14"/>
  </si>
  <si>
    <t>前役員</t>
    <rPh sb="0" eb="1">
      <t>マエ</t>
    </rPh>
    <rPh sb="1" eb="3">
      <t>ヤクイン</t>
    </rPh>
    <phoneticPr fontId="14"/>
  </si>
  <si>
    <t>前会長</t>
    <rPh sb="0" eb="1">
      <t>マエ</t>
    </rPh>
    <rPh sb="1" eb="2">
      <t>カイ</t>
    </rPh>
    <rPh sb="2" eb="3">
      <t>チョウ</t>
    </rPh>
    <phoneticPr fontId="14"/>
  </si>
  <si>
    <t>原田　毅</t>
    <rPh sb="0" eb="4">
      <t>ハラダ</t>
    </rPh>
    <phoneticPr fontId="14"/>
  </si>
  <si>
    <t>前幹事</t>
    <rPh sb="0" eb="1">
      <t>マエ</t>
    </rPh>
    <rPh sb="1" eb="2">
      <t>ミキ</t>
    </rPh>
    <rPh sb="2" eb="3">
      <t>コト</t>
    </rPh>
    <phoneticPr fontId="14"/>
  </si>
  <si>
    <t>田中英巳</t>
    <rPh sb="0" eb="4">
      <t>タナカ</t>
    </rPh>
    <phoneticPr fontId="14"/>
  </si>
  <si>
    <t>前会計</t>
    <rPh sb="0" eb="1">
      <t>マエ</t>
    </rPh>
    <rPh sb="1" eb="2">
      <t>カイ</t>
    </rPh>
    <rPh sb="2" eb="3">
      <t>ケイ</t>
    </rPh>
    <phoneticPr fontId="14"/>
  </si>
  <si>
    <t>石原　寛</t>
    <rPh sb="0" eb="4">
      <t>イシハラ</t>
    </rPh>
    <phoneticPr fontId="14"/>
  </si>
  <si>
    <t>前副幹事</t>
    <rPh sb="0" eb="1">
      <t>マエ</t>
    </rPh>
    <rPh sb="1" eb="4">
      <t>フクカンジ</t>
    </rPh>
    <phoneticPr fontId="14"/>
  </si>
  <si>
    <t>阿部正義</t>
    <rPh sb="0" eb="4">
      <t>アベ</t>
    </rPh>
    <phoneticPr fontId="14"/>
  </si>
  <si>
    <t>【結婚記念日のお祝い】</t>
    <rPh sb="1" eb="3">
      <t>ケッコン</t>
    </rPh>
    <rPh sb="3" eb="6">
      <t>キネンビ</t>
    </rPh>
    <rPh sb="8" eb="9">
      <t>イワ</t>
    </rPh>
    <phoneticPr fontId="14"/>
  </si>
  <si>
    <t>明徳親典（平成　8年　7月　8日）</t>
    <rPh sb="0" eb="4">
      <t>ミョウトク</t>
    </rPh>
    <rPh sb="5" eb="7">
      <t>ヘイセイ</t>
    </rPh>
    <rPh sb="9" eb="10">
      <t>ネン</t>
    </rPh>
    <rPh sb="12" eb="13">
      <t>ガツ</t>
    </rPh>
    <rPh sb="15" eb="16">
      <t>ニチ</t>
    </rPh>
    <phoneticPr fontId="14"/>
  </si>
  <si>
    <t>【審議事項】</t>
    <rPh sb="1" eb="3">
      <t>シンギ</t>
    </rPh>
    <rPh sb="3" eb="5">
      <t>ジコウ</t>
    </rPh>
    <phoneticPr fontId="14"/>
  </si>
  <si>
    <t>会長　尾﨑輝彦</t>
    <rPh sb="0" eb="2">
      <t>カイチョウ</t>
    </rPh>
    <rPh sb="3" eb="7">
      <t>オサキ</t>
    </rPh>
    <phoneticPr fontId="14"/>
  </si>
  <si>
    <t>幹事　阿部正義</t>
    <rPh sb="0" eb="2">
      <t>カンジ</t>
    </rPh>
    <rPh sb="3" eb="7">
      <t>アベ</t>
    </rPh>
    <phoneticPr fontId="14"/>
  </si>
  <si>
    <t>【贈　　　呈】</t>
    <rPh sb="1" eb="2">
      <t>ゾウ</t>
    </rPh>
    <rPh sb="5" eb="6">
      <t>テイ</t>
    </rPh>
    <phoneticPr fontId="14"/>
  </si>
  <si>
    <t>国際会長賞</t>
    <rPh sb="0" eb="2">
      <t>コクサイ</t>
    </rPh>
    <rPh sb="2" eb="4">
      <t>カイチョウ</t>
    </rPh>
    <rPh sb="4" eb="5">
      <t>ショウ</t>
    </rPh>
    <phoneticPr fontId="14"/>
  </si>
  <si>
    <t>前会長　　原田　毅</t>
    <rPh sb="0" eb="1">
      <t>マエ</t>
    </rPh>
    <rPh sb="1" eb="3">
      <t>カイチョウ</t>
    </rPh>
    <rPh sb="5" eb="9">
      <t>ハラダ</t>
    </rPh>
    <phoneticPr fontId="14"/>
  </si>
  <si>
    <t>顔を挙げて前を向いて</t>
    <rPh sb="0" eb="1">
      <t>カオ</t>
    </rPh>
    <rPh sb="2" eb="3">
      <t>ア</t>
    </rPh>
    <rPh sb="5" eb="6">
      <t>マエ</t>
    </rPh>
    <rPh sb="7" eb="8">
      <t>ム</t>
    </rPh>
    <phoneticPr fontId="14"/>
  </si>
  <si>
    <t>＊＊＊＊＊　会　　　　食　＊＊＊＊＊</t>
    <rPh sb="6" eb="7">
      <t>カイ</t>
    </rPh>
    <rPh sb="11" eb="12">
      <t>ショク</t>
    </rPh>
    <phoneticPr fontId="14"/>
  </si>
  <si>
    <t>【語らいの時間・自由発言タイム】</t>
    <rPh sb="1" eb="2">
      <t>カタ</t>
    </rPh>
    <rPh sb="5" eb="7">
      <t>ジカン</t>
    </rPh>
    <rPh sb="8" eb="10">
      <t>ジユウ</t>
    </rPh>
    <rPh sb="10" eb="12">
      <t>ハツゲン</t>
    </rPh>
    <phoneticPr fontId="14"/>
  </si>
  <si>
    <t>【委員会報告】</t>
    <rPh sb="1" eb="3">
      <t>イイン</t>
    </rPh>
    <rPh sb="3" eb="4">
      <t>カイ</t>
    </rPh>
    <rPh sb="4" eb="6">
      <t>ホウコク</t>
    </rPh>
    <phoneticPr fontId="14"/>
  </si>
  <si>
    <t>【クラブ会議行事】</t>
    <rPh sb="4" eb="6">
      <t>カイギ</t>
    </rPh>
    <rPh sb="6" eb="8">
      <t>ギョウジ</t>
    </rPh>
    <phoneticPr fontId="14"/>
  </si>
  <si>
    <t>計画大会委員会</t>
    <rPh sb="0" eb="2">
      <t>ケイカク</t>
    </rPh>
    <rPh sb="2" eb="4">
      <t>タイカイ</t>
    </rPh>
    <rPh sb="4" eb="6">
      <t>イイン</t>
    </rPh>
    <rPh sb="6" eb="7">
      <t>カイ</t>
    </rPh>
    <phoneticPr fontId="14"/>
  </si>
  <si>
    <t>19：00～</t>
    <phoneticPr fontId="14"/>
  </si>
  <si>
    <t>於/ANAｸﾗｳﾝﾌﾟﾗｻﾞﾎﾃﾙ宇部</t>
    <rPh sb="0" eb="1">
      <t>オ</t>
    </rPh>
    <rPh sb="17" eb="19">
      <t>ウベ</t>
    </rPh>
    <phoneticPr fontId="14"/>
  </si>
  <si>
    <t>ＭＣ委員会</t>
    <rPh sb="2" eb="4">
      <t>イイン</t>
    </rPh>
    <rPh sb="4" eb="5">
      <t>カイ</t>
    </rPh>
    <phoneticPr fontId="14"/>
  </si>
  <si>
    <t>保健福祉(GST)委員会</t>
    <rPh sb="0" eb="2">
      <t>ホケン</t>
    </rPh>
    <rPh sb="2" eb="4">
      <t>フクシ</t>
    </rPh>
    <rPh sb="9" eb="11">
      <t>イイン</t>
    </rPh>
    <rPh sb="11" eb="12">
      <t>カイ</t>
    </rPh>
    <phoneticPr fontId="14"/>
  </si>
  <si>
    <t>【事務局運営委員会】</t>
    <rPh sb="1" eb="4">
      <t>ジムキョク</t>
    </rPh>
    <rPh sb="4" eb="6">
      <t>ウンエイ</t>
    </rPh>
    <rPh sb="6" eb="8">
      <t>イイン</t>
    </rPh>
    <rPh sb="8" eb="9">
      <t>カイ</t>
    </rPh>
    <phoneticPr fontId="14"/>
  </si>
  <si>
    <t>【趣味の会の報告】</t>
    <rPh sb="1" eb="3">
      <t>シュミ</t>
    </rPh>
    <rPh sb="4" eb="5">
      <t>カイ</t>
    </rPh>
    <rPh sb="6" eb="8">
      <t>ホウコク</t>
    </rPh>
    <phoneticPr fontId="14"/>
  </si>
  <si>
    <t>【テールツイスター活動】</t>
    <rPh sb="9" eb="11">
      <t>カツドウ</t>
    </rPh>
    <phoneticPr fontId="14"/>
  </si>
  <si>
    <t>【受領物】</t>
    <rPh sb="1" eb="3">
      <t>ジュリョウ</t>
    </rPh>
    <rPh sb="3" eb="4">
      <t>ブツ</t>
    </rPh>
    <phoneticPr fontId="14"/>
  </si>
  <si>
    <t>【配布物】</t>
    <rPh sb="1" eb="3">
      <t>ハイフ</t>
    </rPh>
    <rPh sb="3" eb="4">
      <t>ブツ</t>
    </rPh>
    <phoneticPr fontId="14"/>
  </si>
  <si>
    <t>【添付物】</t>
    <rPh sb="1" eb="3">
      <t>テンプ</t>
    </rPh>
    <rPh sb="3" eb="4">
      <t>モノ</t>
    </rPh>
    <phoneticPr fontId="14"/>
  </si>
  <si>
    <t>1.</t>
    <phoneticPr fontId="14"/>
  </si>
  <si>
    <t>宇部ライオンズクラブ組織表(案)</t>
    <rPh sb="0" eb="2">
      <t>ウベ</t>
    </rPh>
    <rPh sb="10" eb="13">
      <t>ソシキヒョウ</t>
    </rPh>
    <rPh sb="14" eb="15">
      <t>アン</t>
    </rPh>
    <phoneticPr fontId="14"/>
  </si>
  <si>
    <t>2.</t>
    <phoneticPr fontId="14"/>
  </si>
  <si>
    <t>宇部ライオンズクラブ年次計画(案)</t>
    <rPh sb="0" eb="2">
      <t>ウベ</t>
    </rPh>
    <rPh sb="10" eb="12">
      <t>ネンジ</t>
    </rPh>
    <rPh sb="12" eb="14">
      <t>ケイカク</t>
    </rPh>
    <rPh sb="15" eb="16">
      <t>アン</t>
    </rPh>
    <phoneticPr fontId="14"/>
  </si>
  <si>
    <t>3.</t>
    <phoneticPr fontId="14"/>
  </si>
  <si>
    <t>宇部ライオンズクラブ年会費算出(案)</t>
    <rPh sb="0" eb="2">
      <t>ウベ</t>
    </rPh>
    <rPh sb="10" eb="13">
      <t>ネンカイヒ</t>
    </rPh>
    <rPh sb="13" eb="15">
      <t>サンシュツ</t>
    </rPh>
    <rPh sb="16" eb="17">
      <t>アン</t>
    </rPh>
    <phoneticPr fontId="14"/>
  </si>
  <si>
    <t>4.</t>
    <phoneticPr fontId="14"/>
  </si>
  <si>
    <t>宇部ライオンズクラブ収支予算作成内訳(案)</t>
    <rPh sb="0" eb="2">
      <t>ウベ</t>
    </rPh>
    <rPh sb="10" eb="12">
      <t>シュウシ</t>
    </rPh>
    <rPh sb="12" eb="14">
      <t>ヨサン</t>
    </rPh>
    <rPh sb="14" eb="16">
      <t>サクセイ</t>
    </rPh>
    <rPh sb="16" eb="18">
      <t>ウチワケ</t>
    </rPh>
    <rPh sb="19" eb="20">
      <t>アン</t>
    </rPh>
    <phoneticPr fontId="14"/>
  </si>
  <si>
    <t>5.</t>
    <phoneticPr fontId="14"/>
  </si>
  <si>
    <t>宇部ライオンズクラブ収支予算書(案)比較表</t>
    <rPh sb="0" eb="2">
      <t>ウベ</t>
    </rPh>
    <rPh sb="10" eb="12">
      <t>シュウシ</t>
    </rPh>
    <rPh sb="12" eb="14">
      <t>ヨサン</t>
    </rPh>
    <rPh sb="14" eb="15">
      <t>ショ</t>
    </rPh>
    <rPh sb="16" eb="17">
      <t>アン</t>
    </rPh>
    <rPh sb="18" eb="20">
      <t>ヒカク</t>
    </rPh>
    <rPh sb="20" eb="21">
      <t>ヒョウ</t>
    </rPh>
    <phoneticPr fontId="14"/>
  </si>
  <si>
    <t>6.</t>
    <phoneticPr fontId="14"/>
  </si>
  <si>
    <t>例会食事予定表(案)</t>
    <rPh sb="0" eb="2">
      <t>レイカイ</t>
    </rPh>
    <rPh sb="2" eb="4">
      <t>ショクジ</t>
    </rPh>
    <rPh sb="4" eb="6">
      <t>ヨテイ</t>
    </rPh>
    <rPh sb="6" eb="7">
      <t>ヒョウ</t>
    </rPh>
    <rPh sb="8" eb="9">
      <t>アン</t>
    </rPh>
    <phoneticPr fontId="14"/>
  </si>
  <si>
    <t>【出席率の報告】</t>
    <rPh sb="1" eb="3">
      <t>シュッセキ</t>
    </rPh>
    <rPh sb="3" eb="4">
      <t>リツ</t>
    </rPh>
    <rPh sb="5" eb="7">
      <t>ホウコク</t>
    </rPh>
    <phoneticPr fontId="14"/>
  </si>
  <si>
    <t>【また会う日まで】</t>
    <rPh sb="3" eb="4">
      <t>ア</t>
    </rPh>
    <rPh sb="5" eb="6">
      <t>ニチ</t>
    </rPh>
    <phoneticPr fontId="14"/>
  </si>
  <si>
    <t>【閉会宣言並びに閉会ゴング】</t>
    <rPh sb="1" eb="3">
      <t>ヘイカイ</t>
    </rPh>
    <rPh sb="3" eb="5">
      <t>センゲン</t>
    </rPh>
    <rPh sb="5" eb="6">
      <t>ナラ</t>
    </rPh>
    <rPh sb="8" eb="10">
      <t>ヘイカイ</t>
    </rPh>
    <phoneticPr fontId="14"/>
  </si>
  <si>
    <t>∞∞∞∞∞前例会だより∞∞∞∞∞</t>
    <rPh sb="5" eb="6">
      <t>マエ</t>
    </rPh>
    <rPh sb="6" eb="8">
      <t>レイカイ</t>
    </rPh>
    <phoneticPr fontId="14"/>
  </si>
  <si>
    <t>正会員</t>
    <rPh sb="0" eb="3">
      <t>セイカイイン</t>
    </rPh>
    <phoneticPr fontId="14"/>
  </si>
  <si>
    <t>欠席者</t>
    <rPh sb="0" eb="3">
      <t>ケッセキシャ</t>
    </rPh>
    <phoneticPr fontId="14"/>
  </si>
  <si>
    <t>出席率</t>
    <rPh sb="0" eb="2">
      <t>シュッセキ</t>
    </rPh>
    <rPh sb="2" eb="3">
      <t>リツ</t>
    </rPh>
    <phoneticPr fontId="14"/>
  </si>
  <si>
    <t>修正</t>
    <rPh sb="0" eb="2">
      <t>シュウセイ</t>
    </rPh>
    <phoneticPr fontId="14"/>
  </si>
  <si>
    <t>他クラブＭＵ者</t>
    <rPh sb="0" eb="1">
      <t>タ</t>
    </rPh>
    <rPh sb="6" eb="7">
      <t>シャ</t>
    </rPh>
    <phoneticPr fontId="14"/>
  </si>
  <si>
    <t>ＭＵ者</t>
    <rPh sb="2" eb="3">
      <t>シャ</t>
    </rPh>
    <phoneticPr fontId="14"/>
  </si>
  <si>
    <t>病気欠席</t>
    <rPh sb="0" eb="2">
      <t>ビョウキ</t>
    </rPh>
    <rPh sb="2" eb="4">
      <t>ケッセキ</t>
    </rPh>
    <phoneticPr fontId="14"/>
  </si>
  <si>
    <t>無届欠席</t>
    <rPh sb="0" eb="2">
      <t>ムトドケ</t>
    </rPh>
    <rPh sb="2" eb="4">
      <t>ケッセキ</t>
    </rPh>
    <phoneticPr fontId="14"/>
  </si>
  <si>
    <t>次回例会は</t>
    <rPh sb="0" eb="2">
      <t>ジカイ</t>
    </rPh>
    <rPh sb="2" eb="4">
      <t>レイカイ</t>
    </rPh>
    <phoneticPr fontId="14"/>
  </si>
  <si>
    <t>７月６日（月）</t>
    <rPh sb="1" eb="2">
      <t>ガツ</t>
    </rPh>
    <rPh sb="3" eb="4">
      <t>ニチ</t>
    </rPh>
    <rPh sb="5" eb="6">
      <t>ゲツ</t>
    </rPh>
    <phoneticPr fontId="14"/>
  </si>
  <si>
    <t>ﾃｰﾙﾂｲｽﾀｰ　　金重泰夫</t>
    <rPh sb="10" eb="14">
      <t>カネシゲ</t>
    </rPh>
    <phoneticPr fontId="14"/>
  </si>
  <si>
    <t>田村辰夫</t>
    <rPh sb="0" eb="4">
      <t>タムラ</t>
    </rPh>
    <phoneticPr fontId="14"/>
  </si>
  <si>
    <t>宇部市社会福祉協議会より、年会費納入のお礼</t>
    <phoneticPr fontId="14"/>
  </si>
  <si>
    <t>2020年度会員手帳</t>
    <rPh sb="4" eb="5">
      <t>ネン</t>
    </rPh>
    <rPh sb="5" eb="6">
      <t>ド</t>
    </rPh>
    <rPh sb="6" eb="8">
      <t>カイイン</t>
    </rPh>
    <rPh sb="8" eb="10">
      <t>テチョウ</t>
    </rPh>
    <phoneticPr fontId="14"/>
  </si>
  <si>
    <t>GMT委員長　脇本政俊</t>
    <rPh sb="3" eb="6">
      <t>イインチョウ</t>
    </rPh>
    <rPh sb="7" eb="11">
      <t>ワキモト</t>
    </rPh>
    <phoneticPr fontId="14"/>
  </si>
  <si>
    <t>会長　　尾﨑輝彦</t>
    <rPh sb="0" eb="2">
      <t>カイチョウ</t>
    </rPh>
    <rPh sb="4" eb="8">
      <t>オサキ</t>
    </rPh>
    <phoneticPr fontId="14"/>
  </si>
  <si>
    <t>（６月１９日）</t>
    <rPh sb="2" eb="3">
      <t>ガツ</t>
    </rPh>
    <rPh sb="5" eb="6">
      <t>ニチ</t>
    </rPh>
    <phoneticPr fontId="14"/>
  </si>
  <si>
    <t>４９名</t>
    <rPh sb="2" eb="3">
      <t>メイ</t>
    </rPh>
    <phoneticPr fontId="14"/>
  </si>
  <si>
    <t>3月名</t>
    <rPh sb="1" eb="2">
      <t>ガツ</t>
    </rPh>
    <rPh sb="2" eb="3">
      <t>メイ</t>
    </rPh>
    <phoneticPr fontId="14"/>
  </si>
  <si>
    <t>小林裕幸・重松昭彦・磯中将太</t>
    <rPh sb="0" eb="4">
      <t>コバヤシ</t>
    </rPh>
    <rPh sb="5" eb="9">
      <t>シゲマツ</t>
    </rPh>
    <rPh sb="10" eb="14">
      <t>イソナカ</t>
    </rPh>
    <phoneticPr fontId="14"/>
  </si>
  <si>
    <t>小林裕幸</t>
    <rPh sb="0" eb="4">
      <t>コバヤシ</t>
    </rPh>
    <phoneticPr fontId="14"/>
  </si>
  <si>
    <t>７月１６日（木）１９：００～</t>
    <rPh sb="1" eb="2">
      <t>ガツ</t>
    </rPh>
    <rPh sb="4" eb="5">
      <t>ニチ</t>
    </rPh>
    <rPh sb="6" eb="7">
      <t>モク</t>
    </rPh>
    <phoneticPr fontId="14"/>
  </si>
  <si>
    <t>於/ＡＮＡクラウンプラザホテル宇部</t>
    <rPh sb="0" eb="1">
      <t>オ</t>
    </rPh>
    <rPh sb="15" eb="17">
      <t>ウベ</t>
    </rPh>
    <phoneticPr fontId="14"/>
  </si>
  <si>
    <t>生年月日</t>
    <rPh sb="0" eb="2">
      <t>セイネン</t>
    </rPh>
    <rPh sb="2" eb="4">
      <t>ガッピ</t>
    </rPh>
    <phoneticPr fontId="14"/>
  </si>
  <si>
    <t>対象者</t>
    <rPh sb="0" eb="3">
      <t>タイショウシャ</t>
    </rPh>
    <phoneticPr fontId="14"/>
  </si>
  <si>
    <t>【国歌・ライオンズクラブの歌】演奏</t>
    <rPh sb="15" eb="17">
      <t>エンソウ</t>
    </rPh>
    <phoneticPr fontId="14"/>
  </si>
  <si>
    <t>*　山口銀行　滝本英治さんが転勤になられました。</t>
    <rPh sb="2" eb="4">
      <t>ヤマグチ</t>
    </rPh>
    <rPh sb="4" eb="6">
      <t>ギンコウ</t>
    </rPh>
    <rPh sb="7" eb="11">
      <t>タキモト</t>
    </rPh>
    <rPh sb="14" eb="16">
      <t>テンキン</t>
    </rPh>
    <phoneticPr fontId="14"/>
  </si>
  <si>
    <t>*　趣味の会</t>
    <rPh sb="2" eb="4">
      <t>シュミ</t>
    </rPh>
    <rPh sb="5" eb="6">
      <t>カイ</t>
    </rPh>
    <phoneticPr fontId="14"/>
  </si>
  <si>
    <t>*　前期会費の請求書をお送りしますので期日までに納入をお願い致します。</t>
    <rPh sb="2" eb="4">
      <t>ゼンキ</t>
    </rPh>
    <rPh sb="4" eb="6">
      <t>カイヒ</t>
    </rPh>
    <rPh sb="7" eb="10">
      <t>セイキュウショ</t>
    </rPh>
    <rPh sb="12" eb="13">
      <t>オク</t>
    </rPh>
    <rPh sb="19" eb="21">
      <t>キジツ</t>
    </rPh>
    <rPh sb="24" eb="26">
      <t>ノウニュウ</t>
    </rPh>
    <rPh sb="28" eb="29">
      <t>ネガ</t>
    </rPh>
    <rPh sb="30" eb="31">
      <t>イタ</t>
    </rPh>
    <phoneticPr fontId="14"/>
  </si>
  <si>
    <t>【卓上別紙】</t>
    <rPh sb="1" eb="3">
      <t>タクジョウ</t>
    </rPh>
    <rPh sb="3" eb="5">
      <t>ベッシ</t>
    </rPh>
    <phoneticPr fontId="14"/>
  </si>
  <si>
    <t>ドネーション・ファイン報告</t>
    <rPh sb="11" eb="13">
      <t>ホウコク</t>
    </rPh>
    <phoneticPr fontId="14"/>
  </si>
  <si>
    <t>◆　第１４６６回例会　　６月第２例会　　令和２年年6月１９日（金）◆</t>
    <rPh sb="2" eb="3">
      <t>ダイ</t>
    </rPh>
    <rPh sb="7" eb="8">
      <t>カイ</t>
    </rPh>
    <rPh sb="8" eb="10">
      <t>レイカイ</t>
    </rPh>
    <rPh sb="13" eb="14">
      <t>ガツ</t>
    </rPh>
    <rPh sb="14" eb="15">
      <t>ダイ</t>
    </rPh>
    <rPh sb="16" eb="18">
      <t>レイカイ</t>
    </rPh>
    <rPh sb="20" eb="22">
      <t>レイワ</t>
    </rPh>
    <rPh sb="23" eb="24">
      <t>ネン</t>
    </rPh>
    <rPh sb="24" eb="25">
      <t>ネン</t>
    </rPh>
    <rPh sb="25" eb="26">
      <t>ヘイネン</t>
    </rPh>
    <rPh sb="26" eb="27">
      <t>ガツ</t>
    </rPh>
    <rPh sb="29" eb="30">
      <t>ニチ</t>
    </rPh>
    <rPh sb="31" eb="32">
      <t>キン</t>
    </rPh>
    <phoneticPr fontId="14"/>
  </si>
  <si>
    <t>内山智将</t>
    <rPh sb="0" eb="4">
      <t>ウチヤマ</t>
    </rPh>
    <phoneticPr fontId="14"/>
  </si>
  <si>
    <t>\</t>
    <phoneticPr fontId="14"/>
  </si>
  <si>
    <t>３月３日に結婚記念日をいただきました。
クラブが休みにも関わらず届けていただきありがとうございました。</t>
    <rPh sb="1" eb="2">
      <t>ガツ</t>
    </rPh>
    <rPh sb="3" eb="4">
      <t>ニチ</t>
    </rPh>
    <rPh sb="5" eb="7">
      <t>ケッコン</t>
    </rPh>
    <rPh sb="7" eb="10">
      <t>キネンビ</t>
    </rPh>
    <rPh sb="24" eb="25">
      <t>ヤス</t>
    </rPh>
    <rPh sb="28" eb="29">
      <t>カカ</t>
    </rPh>
    <rPh sb="32" eb="33">
      <t>トド</t>
    </rPh>
    <phoneticPr fontId="14"/>
  </si>
  <si>
    <t>池田和枝</t>
    <rPh sb="0" eb="4">
      <t>イケダ</t>
    </rPh>
    <phoneticPr fontId="14"/>
  </si>
  <si>
    <t>國吉光志</t>
    <rPh sb="0" eb="4">
      <t>クニヨシ</t>
    </rPh>
    <phoneticPr fontId="14"/>
  </si>
  <si>
    <t>６月１４日に宇部７２CCの西コースで開催された宇部LCのULG会で優勝しました。
この日は生憎雨で午後スタート時点で雨がひどくなり、ハーフの成績で順位をきめ
ましたが、前半のハーフをグロス３８で回り断トツの優勝でした。おまけに最後の
取切戦で、馬券も当たりました。ここで一首
「ULG、取切戦で優勝す、馬券も当たり、チョコも取った」</t>
    <rPh sb="1" eb="2">
      <t>ガツ</t>
    </rPh>
    <rPh sb="4" eb="5">
      <t>ニチ</t>
    </rPh>
    <rPh sb="6" eb="8">
      <t>ウベ</t>
    </rPh>
    <rPh sb="13" eb="14">
      <t>ニシ</t>
    </rPh>
    <rPh sb="18" eb="20">
      <t>カイサイ</t>
    </rPh>
    <rPh sb="23" eb="25">
      <t>ウベ</t>
    </rPh>
    <rPh sb="31" eb="32">
      <t>カイ</t>
    </rPh>
    <rPh sb="33" eb="35">
      <t>ユウショウ</t>
    </rPh>
    <rPh sb="43" eb="44">
      <t>ニチ</t>
    </rPh>
    <rPh sb="45" eb="47">
      <t>アイニク</t>
    </rPh>
    <rPh sb="47" eb="48">
      <t>アメ</t>
    </rPh>
    <rPh sb="49" eb="51">
      <t>ゴゴ</t>
    </rPh>
    <rPh sb="55" eb="57">
      <t>ジテン</t>
    </rPh>
    <rPh sb="58" eb="59">
      <t>アメ</t>
    </rPh>
    <rPh sb="70" eb="72">
      <t>セイセキ</t>
    </rPh>
    <rPh sb="73" eb="75">
      <t>ジュンイ</t>
    </rPh>
    <rPh sb="84" eb="86">
      <t>ゼンハン</t>
    </rPh>
    <rPh sb="97" eb="98">
      <t>マワ</t>
    </rPh>
    <rPh sb="99" eb="100">
      <t>ダン</t>
    </rPh>
    <rPh sb="103" eb="105">
      <t>ユウショウ</t>
    </rPh>
    <rPh sb="113" eb="115">
      <t>サイゴ</t>
    </rPh>
    <rPh sb="117" eb="118">
      <t>ト</t>
    </rPh>
    <rPh sb="118" eb="119">
      <t>キ</t>
    </rPh>
    <rPh sb="119" eb="120">
      <t>セン</t>
    </rPh>
    <rPh sb="122" eb="124">
      <t>バケン</t>
    </rPh>
    <rPh sb="125" eb="126">
      <t>ア</t>
    </rPh>
    <rPh sb="135" eb="137">
      <t>イッシュ</t>
    </rPh>
    <rPh sb="143" eb="144">
      <t>ト</t>
    </rPh>
    <rPh sb="144" eb="145">
      <t>キ</t>
    </rPh>
    <rPh sb="145" eb="146">
      <t>セン</t>
    </rPh>
    <rPh sb="147" eb="149">
      <t>ユウショウ</t>
    </rPh>
    <rPh sb="151" eb="153">
      <t>バケン</t>
    </rPh>
    <rPh sb="154" eb="155">
      <t>ア</t>
    </rPh>
    <rPh sb="162" eb="163">
      <t>ト</t>
    </rPh>
    <phoneticPr fontId="14"/>
  </si>
  <si>
    <t>ﾄﾞﾈｰｼｮﾝ</t>
    <phoneticPr fontId="14"/>
  </si>
  <si>
    <t>卓話</t>
    <rPh sb="0" eb="2">
      <t>タクワ</t>
    </rPh>
    <phoneticPr fontId="14"/>
  </si>
  <si>
    <t>計</t>
    <rPh sb="0" eb="1">
      <t>ケイ</t>
    </rPh>
    <phoneticPr fontId="14"/>
  </si>
  <si>
    <t>ﾌｧｲﾝ</t>
    <phoneticPr fontId="14"/>
  </si>
  <si>
    <t>【傘寿のお祝い】</t>
    <rPh sb="1" eb="3">
      <t>サンジュ</t>
    </rPh>
    <rPh sb="5" eb="6">
      <t>イワ</t>
    </rPh>
    <phoneticPr fontId="14"/>
  </si>
  <si>
    <t>重松昭彦（昭和１５年７月２１日）生れ</t>
    <rPh sb="0" eb="4">
      <t>シゲマツ</t>
    </rPh>
    <rPh sb="5" eb="7">
      <t>ショウワ</t>
    </rPh>
    <rPh sb="9" eb="10">
      <t>ネン</t>
    </rPh>
    <rPh sb="11" eb="12">
      <t>ガツ</t>
    </rPh>
    <rPh sb="14" eb="15">
      <t>ニチ</t>
    </rPh>
    <rPh sb="16" eb="17">
      <t>ウマ</t>
    </rPh>
    <phoneticPr fontId="14"/>
  </si>
  <si>
    <t>この度の新型コロナウイルス感染拡大の影響を受けて、１ヶ月以上の休業を余儀なくされてしまいましたが、改めて働く事の必要さと、人々との交流がいかに大切なことかと思い知らされました。
ライオンズの皆様にもたくさんの励ましのお言葉も頂き入会して良かったと思っています！！
これからも宜しくお願い致します。</t>
    <rPh sb="2" eb="3">
      <t>タビ</t>
    </rPh>
    <rPh sb="4" eb="6">
      <t>シンガタ</t>
    </rPh>
    <rPh sb="13" eb="15">
      <t>カンセン</t>
    </rPh>
    <rPh sb="15" eb="17">
      <t>カクダイ</t>
    </rPh>
    <rPh sb="18" eb="20">
      <t>エイキョウ</t>
    </rPh>
    <rPh sb="21" eb="22">
      <t>ウ</t>
    </rPh>
    <rPh sb="27" eb="28">
      <t>ゲツ</t>
    </rPh>
    <rPh sb="28" eb="30">
      <t>イジョウ</t>
    </rPh>
    <rPh sb="31" eb="33">
      <t>キュウギョウ</t>
    </rPh>
    <rPh sb="34" eb="36">
      <t>ヨギ</t>
    </rPh>
    <rPh sb="49" eb="50">
      <t>アラタ</t>
    </rPh>
    <rPh sb="52" eb="53">
      <t>ハタラ</t>
    </rPh>
    <rPh sb="54" eb="55">
      <t>コト</t>
    </rPh>
    <rPh sb="56" eb="58">
      <t>ヒツヨウ</t>
    </rPh>
    <rPh sb="61" eb="63">
      <t>ヒトビト</t>
    </rPh>
    <rPh sb="65" eb="67">
      <t>コウリュウ</t>
    </rPh>
    <rPh sb="71" eb="73">
      <t>タイセツ</t>
    </rPh>
    <rPh sb="78" eb="79">
      <t>オモ</t>
    </rPh>
    <rPh sb="80" eb="81">
      <t>シ</t>
    </rPh>
    <rPh sb="95" eb="97">
      <t>ミナサマ</t>
    </rPh>
    <rPh sb="104" eb="105">
      <t>ハゲ</t>
    </rPh>
    <rPh sb="109" eb="111">
      <t>コトバ</t>
    </rPh>
    <rPh sb="112" eb="113">
      <t>イタダ</t>
    </rPh>
    <rPh sb="114" eb="116">
      <t>ニュウカイ</t>
    </rPh>
    <rPh sb="118" eb="119">
      <t>ヨ</t>
    </rPh>
    <rPh sb="123" eb="124">
      <t>オモ</t>
    </rPh>
    <rPh sb="137" eb="138">
      <t>ヨロ</t>
    </rPh>
    <rPh sb="141" eb="142">
      <t>ネガ</t>
    </rPh>
    <rPh sb="143" eb="144">
      <t>イタ</t>
    </rPh>
    <phoneticPr fontId="14"/>
  </si>
  <si>
    <r>
      <t>１</t>
    </r>
    <r>
      <rPr>
        <sz val="8"/>
        <rFont val="ＭＳ Ｐ明朝"/>
        <family val="1"/>
        <charset val="128"/>
      </rPr>
      <t>クラブ当り</t>
    </r>
    <r>
      <rPr>
        <sz val="9"/>
        <rFont val="ＭＳ Ｐ明朝"/>
        <family val="1"/>
        <charset val="128"/>
      </rPr>
      <t xml:space="preserve"> ＠3,000×2回</t>
    </r>
  </si>
  <si>
    <t>*　CN例会（10月・ANA）</t>
    <rPh sb="4" eb="6">
      <t>レイカイ</t>
    </rPh>
    <rPh sb="9" eb="10">
      <t>ガツ</t>
    </rPh>
    <phoneticPr fontId="14"/>
  </si>
  <si>
    <t>*　「2020年10月1日第１例会」</t>
    <rPh sb="7" eb="8">
      <t>ネン</t>
    </rPh>
    <rPh sb="10" eb="11">
      <t>ツキ</t>
    </rPh>
    <rPh sb="12" eb="13">
      <t>ヒ</t>
    </rPh>
    <rPh sb="13" eb="14">
      <t>ダイ</t>
    </rPh>
    <rPh sb="15" eb="17">
      <t>レイカイ</t>
    </rPh>
    <phoneticPr fontId="14"/>
  </si>
  <si>
    <t>【喜寿のお祝い】</t>
    <rPh sb="1" eb="3">
      <t>キジュ</t>
    </rPh>
    <rPh sb="5" eb="6">
      <t>イワ</t>
    </rPh>
    <phoneticPr fontId="14"/>
  </si>
  <si>
    <t>森本敬造（昭和昭和１8年７月１７日）生れ</t>
    <rPh sb="0" eb="4">
      <t>モリモト</t>
    </rPh>
    <rPh sb="5" eb="7">
      <t>ショウワ</t>
    </rPh>
    <rPh sb="7" eb="9">
      <t>ショウワ</t>
    </rPh>
    <rPh sb="11" eb="12">
      <t>ネン</t>
    </rPh>
    <rPh sb="13" eb="14">
      <t>ガツ</t>
    </rPh>
    <rPh sb="16" eb="17">
      <t>ニチ</t>
    </rPh>
    <rPh sb="18" eb="19">
      <t>ウマ</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</si>
</sst>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176" formatCode="#,##0.000000;[Red]\-#,##0.000000"/>
    <numFmt numFmtId="177" formatCode="0.0%"/>
  </numFmts>
  <fonts count="80">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ＭＳ Ｐゴシック"/>
      <family val="2"/>
      <charset val="128"/>
    </font>
    <font>
      <sz val="10"/>
      <color theme="1"/>
      <name val="ＭＳ Ｐゴシック"/>
      <family val="3"/>
      <charset val="128"/>
    </font>
    <font>
      <sz val="12"/>
      <color theme="1"/>
      <name val="ＭＳ Ｐゴシック"/>
      <family val="3"/>
      <charset val="128"/>
    </font>
    <font>
      <sz val="10"/>
      <name val="ＭＳ Ｐゴシック"/>
      <family val="3"/>
      <charset val="128"/>
    </font>
    <font>
      <sz val="6"/>
      <name val="游ゴシック"/>
      <family val="2"/>
      <charset val="128"/>
      <scheme val="minor"/>
    </font>
    <font>
      <sz val="8"/>
      <color theme="1"/>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b/>
      <sz val="10"/>
      <color theme="1"/>
      <name val="ＭＳ Ｐゴシック"/>
      <family val="3"/>
      <charset val="128"/>
    </font>
    <font>
      <b/>
      <sz val="11"/>
      <color theme="1"/>
      <name val="ＭＳ Ｐゴシック"/>
      <family val="3"/>
      <charset val="128"/>
    </font>
    <font>
      <b/>
      <sz val="9"/>
      <name val="ＭＳ Ｐゴシック"/>
      <family val="3"/>
      <charset val="128"/>
    </font>
    <font>
      <sz val="9"/>
      <color theme="1"/>
      <name val="游ゴシック"/>
      <family val="3"/>
      <charset val="128"/>
      <scheme val="minor"/>
    </font>
    <font>
      <b/>
      <sz val="10"/>
      <name val="ＭＳ Ｐゴシック"/>
      <family val="3"/>
      <charset val="128"/>
    </font>
    <font>
      <b/>
      <sz val="11"/>
      <name val="ＭＳ Ｐゴシック"/>
      <family val="3"/>
      <charset val="128"/>
    </font>
    <font>
      <sz val="9"/>
      <color theme="1"/>
      <name val="ＭＳ Ｐゴシック"/>
      <family val="3"/>
      <charset val="128"/>
    </font>
    <font>
      <b/>
      <sz val="14"/>
      <name val="ＭＳ Ｐゴシック"/>
      <family val="3"/>
      <charset val="128"/>
    </font>
    <font>
      <b/>
      <sz val="12"/>
      <name val="ＭＳ Ｐゴシック"/>
      <family val="3"/>
      <charset val="128"/>
    </font>
    <font>
      <sz val="11"/>
      <color rgb="FFFF0000"/>
      <name val="ＭＳ Ｐゴシック"/>
      <family val="3"/>
      <charset val="128"/>
    </font>
    <font>
      <b/>
      <sz val="12"/>
      <color theme="1"/>
      <name val="ＭＳ Ｐゴシック"/>
      <family val="3"/>
      <charset val="128"/>
    </font>
    <font>
      <sz val="9"/>
      <color rgb="FFFF0000"/>
      <name val="ＭＳ Ｐゴシック"/>
      <family val="3"/>
      <charset val="128"/>
    </font>
    <font>
      <sz val="10"/>
      <color rgb="FFFF0000"/>
      <name val="ＭＳ Ｐゴシック"/>
      <family val="3"/>
      <charset val="128"/>
    </font>
    <font>
      <b/>
      <sz val="18"/>
      <name val="ＭＳ Ｐゴシック"/>
      <family val="3"/>
      <charset val="128"/>
    </font>
    <font>
      <sz val="11"/>
      <name val="游ゴシック Light"/>
      <family val="3"/>
      <charset val="128"/>
      <scheme val="major"/>
    </font>
    <font>
      <b/>
      <sz val="9"/>
      <color theme="1"/>
      <name val="ＭＳ Ｐゴシック"/>
      <family val="3"/>
      <charset val="128"/>
    </font>
    <font>
      <b/>
      <sz val="10"/>
      <color rgb="FFFF0000"/>
      <name val="ＭＳ Ｐゴシック"/>
      <family val="3"/>
      <charset val="128"/>
    </font>
    <font>
      <sz val="11"/>
      <color theme="1"/>
      <name val="ＭＳ Ｐゴシック"/>
      <family val="2"/>
      <charset val="128"/>
    </font>
    <font>
      <sz val="10"/>
      <color theme="1"/>
      <name val="ＭＳ Ｐゴシック"/>
      <family val="2"/>
      <charset val="128"/>
    </font>
    <font>
      <b/>
      <sz val="10"/>
      <color rgb="FF00B0F0"/>
      <name val="ＭＳ Ｐゴシック"/>
      <family val="3"/>
      <charset val="128"/>
    </font>
    <font>
      <sz val="11"/>
      <color theme="1"/>
      <name val="游ゴシック"/>
      <family val="3"/>
      <charset val="128"/>
      <scheme val="minor"/>
    </font>
    <font>
      <sz val="10"/>
      <color theme="1"/>
      <name val="游ゴシック"/>
      <family val="3"/>
      <charset val="128"/>
      <scheme val="minor"/>
    </font>
    <font>
      <sz val="10"/>
      <color rgb="FFFF0000"/>
      <name val="游ゴシック"/>
      <family val="3"/>
      <charset val="128"/>
      <scheme val="minor"/>
    </font>
    <font>
      <i/>
      <sz val="10"/>
      <name val="ＭＳ Ｐゴシック"/>
      <family val="3"/>
      <charset val="128"/>
    </font>
    <font>
      <sz val="9"/>
      <color theme="4"/>
      <name val="ＭＳ Ｐゴシック"/>
      <family val="3"/>
      <charset val="128"/>
    </font>
    <font>
      <b/>
      <sz val="14"/>
      <color theme="1"/>
      <name val="ＭＳ Ｐゴシック"/>
      <family val="3"/>
      <charset val="128"/>
    </font>
    <font>
      <sz val="12"/>
      <name val="ＭＳ Ｐ明朝"/>
      <family val="1"/>
      <charset val="128"/>
    </font>
    <font>
      <sz val="16"/>
      <color rgb="FF0070C0"/>
      <name val="Meiryo UI"/>
      <family val="3"/>
      <charset val="128"/>
    </font>
    <font>
      <b/>
      <sz val="30"/>
      <color rgb="FF0070C0"/>
      <name val="AR Script7 Bold"/>
      <family val="2"/>
    </font>
    <font>
      <b/>
      <sz val="12"/>
      <name val="ＭＳ Ｐ明朝"/>
      <family val="1"/>
      <charset val="128"/>
    </font>
    <font>
      <sz val="11"/>
      <name val="ＭＳ Ｐ明朝"/>
      <family val="1"/>
      <charset val="128"/>
    </font>
    <font>
      <b/>
      <sz val="14"/>
      <name val="ＭＳ Ｐ明朝"/>
      <family val="1"/>
      <charset val="128"/>
    </font>
    <font>
      <sz val="11"/>
      <name val="ＭＳ 明朝"/>
      <family val="1"/>
      <charset val="128"/>
    </font>
    <font>
      <b/>
      <sz val="11"/>
      <name val="ＭＳ Ｐ明朝"/>
      <family val="1"/>
      <charset val="128"/>
    </font>
    <font>
      <b/>
      <sz val="11"/>
      <name val="ＭＳ 明朝"/>
      <family val="1"/>
      <charset val="128"/>
    </font>
    <font>
      <sz val="11"/>
      <color theme="1"/>
      <name val="ＭＳ 明朝"/>
      <family val="1"/>
      <charset val="128"/>
    </font>
    <font>
      <sz val="10"/>
      <name val="ＭＳ 明朝"/>
      <family val="1"/>
      <charset val="128"/>
    </font>
    <font>
      <sz val="11"/>
      <color theme="1"/>
      <name val="ＭＳ Ｐ明朝"/>
      <family val="1"/>
      <charset val="128"/>
    </font>
    <font>
      <sz val="12"/>
      <name val="ＭＳ 明朝"/>
      <family val="1"/>
      <charset val="128"/>
    </font>
    <font>
      <b/>
      <sz val="12"/>
      <color theme="1"/>
      <name val="ＭＳ 明朝"/>
      <family val="1"/>
      <charset val="128"/>
    </font>
    <font>
      <sz val="14"/>
      <color theme="1"/>
      <name val="メイリオ"/>
      <family val="3"/>
      <charset val="128"/>
    </font>
    <font>
      <sz val="11"/>
      <color theme="1"/>
      <name val="メイリオ"/>
      <family val="3"/>
      <charset val="128"/>
    </font>
    <font>
      <sz val="10"/>
      <color theme="1"/>
      <name val="メイリオ"/>
      <family val="3"/>
      <charset val="128"/>
    </font>
    <font>
      <sz val="10"/>
      <color theme="1"/>
      <name val="ＭＳ Ｐ明朝"/>
      <family val="1"/>
      <charset val="128"/>
    </font>
    <font>
      <sz val="9.5"/>
      <color theme="1"/>
      <name val="メイリオ"/>
      <family val="3"/>
      <charset val="128"/>
    </font>
    <font>
      <sz val="10"/>
      <name val="メイリオ"/>
      <family val="3"/>
      <charset val="128"/>
    </font>
    <font>
      <b/>
      <sz val="11"/>
      <color theme="1"/>
      <name val="メイリオ"/>
      <family val="3"/>
      <charset val="128"/>
    </font>
    <font>
      <sz val="10.5"/>
      <color theme="1"/>
      <name val="ＭＳ 明朝"/>
      <family val="1"/>
      <charset val="128"/>
    </font>
    <font>
      <sz val="10.5"/>
      <name val="ＭＳ 明朝"/>
      <family val="1"/>
      <charset val="128"/>
    </font>
    <font>
      <sz val="10.5"/>
      <color theme="1"/>
      <name val="ＭＳ Ｐゴシック"/>
      <family val="3"/>
      <charset val="128"/>
    </font>
    <font>
      <sz val="10.5"/>
      <name val="ＭＳ Ｐゴシック"/>
      <family val="3"/>
      <charset val="128"/>
    </font>
    <font>
      <sz val="10.5"/>
      <color theme="1"/>
      <name val="ＭＳ Ｐゴシック"/>
      <family val="2"/>
      <charset val="128"/>
    </font>
    <font>
      <b/>
      <sz val="10.5"/>
      <name val="ＭＳ Ｐゴシック"/>
      <family val="3"/>
      <charset val="128"/>
    </font>
    <font>
      <sz val="10.5"/>
      <color theme="1"/>
      <name val="游ゴシック"/>
      <family val="2"/>
      <charset val="128"/>
      <scheme val="minor"/>
    </font>
    <font>
      <sz val="10"/>
      <name val="ＭＳ Ｐ明朝"/>
      <family val="1"/>
      <charset val="128"/>
    </font>
    <font>
      <sz val="9"/>
      <color theme="1"/>
      <name val="ＭＳ Ｐ明朝"/>
      <family val="1"/>
      <charset val="128"/>
    </font>
    <font>
      <sz val="9"/>
      <name val="ＭＳ Ｐ明朝"/>
      <family val="1"/>
      <charset val="128"/>
    </font>
    <font>
      <sz val="8"/>
      <color theme="1"/>
      <name val="ＭＳ Ｐ明朝"/>
      <family val="1"/>
      <charset val="128"/>
    </font>
    <font>
      <sz val="10"/>
      <color rgb="FFFF0000"/>
      <name val="ＭＳ Ｐ明朝"/>
      <family val="1"/>
      <charset val="128"/>
    </font>
    <font>
      <u/>
      <sz val="10"/>
      <name val="ＭＳ Ｐ明朝"/>
      <family val="1"/>
      <charset val="128"/>
    </font>
    <font>
      <sz val="9"/>
      <color theme="4"/>
      <name val="ＭＳ Ｐ明朝"/>
      <family val="1"/>
      <charset val="128"/>
    </font>
    <font>
      <sz val="8"/>
      <name val="ＭＳ Ｐ明朝"/>
      <family val="1"/>
      <charset val="128"/>
    </font>
    <font>
      <sz val="8"/>
      <color rgb="FFFF0000"/>
      <name val="ＭＳ Ｐ明朝"/>
      <family val="1"/>
      <charset val="128"/>
    </font>
    <font>
      <sz val="11"/>
      <color rgb="FF1D1D1D"/>
      <name val="ＭＳ Ｐ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145">
    <border>
      <left/>
      <right/>
      <top/>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double">
        <color indexed="64"/>
      </bottom>
      <diagonal/>
    </border>
    <border>
      <left style="hair">
        <color auto="1"/>
      </left>
      <right style="hair">
        <color auto="1"/>
      </right>
      <top style="thin">
        <color indexed="64"/>
      </top>
      <bottom style="double">
        <color indexed="64"/>
      </bottom>
      <diagonal/>
    </border>
    <border>
      <left/>
      <right style="hair">
        <color auto="1"/>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hair">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style="hair">
        <color indexed="64"/>
      </right>
      <top style="double">
        <color indexed="64"/>
      </top>
      <bottom/>
      <diagonal/>
    </border>
    <border>
      <left/>
      <right style="double">
        <color indexed="64"/>
      </right>
      <top style="thin">
        <color indexed="64"/>
      </top>
      <bottom style="hair">
        <color indexed="64"/>
      </bottom>
      <diagonal/>
    </border>
    <border>
      <left style="thin">
        <color indexed="64"/>
      </left>
      <right/>
      <top/>
      <bottom style="double">
        <color indexed="64"/>
      </bottom>
      <diagonal/>
    </border>
    <border>
      <left/>
      <right/>
      <top style="double">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bottom style="double">
        <color indexed="64"/>
      </bottom>
      <diagonal/>
    </border>
    <border>
      <left style="thin">
        <color indexed="64"/>
      </left>
      <right style="hair">
        <color indexed="64"/>
      </right>
      <top style="double">
        <color indexed="64"/>
      </top>
      <bottom/>
      <diagonal/>
    </border>
    <border>
      <left/>
      <right style="double">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bottom style="thin">
        <color indexed="64"/>
      </bottom>
      <diagonal/>
    </border>
    <border>
      <left style="thin">
        <color indexed="64"/>
      </left>
      <right style="double">
        <color indexed="64"/>
      </right>
      <top/>
      <bottom style="hair">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bottom/>
      <diagonal/>
    </border>
    <border>
      <left style="thin">
        <color indexed="64"/>
      </left>
      <right style="double">
        <color indexed="64"/>
      </right>
      <top style="hair">
        <color indexed="64"/>
      </top>
      <bottom style="hair">
        <color indexed="64"/>
      </bottom>
      <diagonal/>
    </border>
    <border>
      <left/>
      <right style="thin">
        <color indexed="64"/>
      </right>
      <top style="double">
        <color indexed="64"/>
      </top>
      <bottom/>
      <diagonal/>
    </border>
    <border>
      <left style="hair">
        <color indexed="64"/>
      </left>
      <right/>
      <top style="double">
        <color indexed="64"/>
      </top>
      <bottom/>
      <diagonal/>
    </border>
    <border>
      <left style="thin">
        <color indexed="64"/>
      </left>
      <right/>
      <top style="double">
        <color indexed="64"/>
      </top>
      <bottom/>
      <diagonal/>
    </border>
    <border>
      <left style="thin">
        <color indexed="64"/>
      </left>
      <right style="double">
        <color indexed="64"/>
      </right>
      <top style="double">
        <color indexed="64"/>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style="hair">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double">
        <color indexed="64"/>
      </top>
      <bottom/>
      <diagonal/>
    </border>
    <border>
      <left/>
      <right/>
      <top style="hair">
        <color indexed="64"/>
      </top>
      <bottom style="double">
        <color indexed="64"/>
      </bottom>
      <diagonal/>
    </border>
    <border>
      <left style="thin">
        <color indexed="64"/>
      </left>
      <right style="double">
        <color indexed="64"/>
      </right>
      <top style="hair">
        <color indexed="64"/>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diagonal/>
    </border>
    <border>
      <left/>
      <right/>
      <top style="double">
        <color indexed="64"/>
      </top>
      <bottom style="hair">
        <color indexed="64"/>
      </bottom>
      <diagonal/>
    </border>
    <border>
      <left style="hair">
        <color indexed="64"/>
      </left>
      <right/>
      <top/>
      <bottom style="double">
        <color indexed="64"/>
      </bottom>
      <diagonal/>
    </border>
    <border>
      <left/>
      <right/>
      <top/>
      <bottom style="double">
        <color indexed="64"/>
      </bottom>
      <diagonal/>
    </border>
    <border>
      <left style="thin">
        <color indexed="64"/>
      </left>
      <right style="double">
        <color indexed="64"/>
      </right>
      <top style="thin">
        <color indexed="64"/>
      </top>
      <bottom/>
      <diagonal/>
    </border>
    <border>
      <left/>
      <right style="double">
        <color indexed="64"/>
      </right>
      <top style="hair">
        <color indexed="64"/>
      </top>
      <bottom style="hair">
        <color indexed="64"/>
      </bottom>
      <diagonal/>
    </border>
    <border>
      <left/>
      <right style="double">
        <color indexed="64"/>
      </right>
      <top/>
      <bottom style="hair">
        <color indexed="64"/>
      </bottom>
      <diagonal/>
    </border>
    <border>
      <left style="double">
        <color indexed="64"/>
      </left>
      <right/>
      <top/>
      <bottom style="thin">
        <color indexed="64"/>
      </bottom>
      <diagonal/>
    </border>
    <border>
      <left style="double">
        <color indexed="64"/>
      </left>
      <right/>
      <top/>
      <bottom/>
      <diagonal/>
    </border>
    <border>
      <left style="double">
        <color indexed="64"/>
      </left>
      <right/>
      <top style="thin">
        <color indexed="64"/>
      </top>
      <bottom/>
      <diagonal/>
    </border>
    <border>
      <left style="thin">
        <color indexed="64"/>
      </left>
      <right style="double">
        <color indexed="64"/>
      </right>
      <top style="double">
        <color indexed="64"/>
      </top>
      <bottom/>
      <diagonal/>
    </border>
  </borders>
  <cellStyleXfs count="20">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8" fontId="33" fillId="0" borderId="0" applyFont="0" applyFill="0" applyBorder="0" applyAlignment="0" applyProtection="0">
      <alignment vertical="center"/>
    </xf>
    <xf numFmtId="6" fontId="33" fillId="0" borderId="0" applyFont="0" applyFill="0" applyBorder="0" applyAlignment="0" applyProtection="0">
      <alignment vertical="center"/>
    </xf>
    <xf numFmtId="6" fontId="33" fillId="0" borderId="0" applyFont="0" applyFill="0" applyBorder="0" applyAlignment="0" applyProtection="0">
      <alignment vertical="center"/>
    </xf>
    <xf numFmtId="6" fontId="33" fillId="0" borderId="0" applyFont="0" applyFill="0" applyBorder="0" applyAlignment="0" applyProtection="0">
      <alignment vertical="center"/>
    </xf>
    <xf numFmtId="6" fontId="33" fillId="0" borderId="0" applyFont="0" applyFill="0" applyBorder="0" applyAlignment="0" applyProtection="0">
      <alignment vertical="center"/>
    </xf>
    <xf numFmtId="6" fontId="33" fillId="0" borderId="0" applyFont="0" applyFill="0" applyBorder="0" applyAlignment="0" applyProtection="0">
      <alignment vertical="center"/>
    </xf>
    <xf numFmtId="6" fontId="33" fillId="0" borderId="0" applyFont="0" applyFill="0" applyBorder="0" applyAlignment="0" applyProtection="0">
      <alignment vertical="center"/>
    </xf>
    <xf numFmtId="6" fontId="33" fillId="0" borderId="0" applyFont="0" applyFill="0" applyBorder="0" applyAlignment="0" applyProtection="0">
      <alignment vertical="center"/>
    </xf>
    <xf numFmtId="6" fontId="33" fillId="0" borderId="0" applyFont="0" applyFill="0" applyBorder="0" applyAlignment="0" applyProtection="0">
      <alignment vertical="center"/>
    </xf>
    <xf numFmtId="6" fontId="33"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3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33" fillId="0" borderId="0" applyFont="0" applyFill="0" applyBorder="0" applyAlignment="0" applyProtection="0">
      <alignment vertical="center"/>
    </xf>
  </cellStyleXfs>
  <cellXfs count="1139">
    <xf numFmtId="0" fontId="0" fillId="0" borderId="0" xfId="0">
      <alignment vertical="center"/>
    </xf>
    <xf numFmtId="0" fontId="4" fillId="0" borderId="0" xfId="1" applyFont="1">
      <alignment vertical="center"/>
    </xf>
    <xf numFmtId="0" fontId="3" fillId="0" borderId="0" xfId="1">
      <alignment vertical="center"/>
    </xf>
    <xf numFmtId="0" fontId="11" fillId="0" borderId="0" xfId="1" applyFont="1" applyFill="1">
      <alignment vertical="center"/>
    </xf>
    <xf numFmtId="38" fontId="4" fillId="0" borderId="0" xfId="2" applyFont="1">
      <alignment vertical="center"/>
    </xf>
    <xf numFmtId="38" fontId="6" fillId="0" borderId="0" xfId="2" applyFont="1">
      <alignment vertical="center"/>
    </xf>
    <xf numFmtId="0" fontId="30" fillId="0" borderId="0" xfId="1" applyFont="1">
      <alignment vertical="center"/>
    </xf>
    <xf numFmtId="0" fontId="19" fillId="0" borderId="0" xfId="1" applyFont="1">
      <alignment vertical="center"/>
    </xf>
    <xf numFmtId="0" fontId="4" fillId="0" borderId="0" xfId="1" applyFont="1" applyFill="1">
      <alignment vertical="center"/>
    </xf>
    <xf numFmtId="38" fontId="4" fillId="0" borderId="0" xfId="2" applyFont="1" applyFill="1">
      <alignment vertical="center"/>
    </xf>
    <xf numFmtId="0" fontId="22" fillId="0" borderId="0" xfId="1" applyFont="1" applyFill="1" applyAlignment="1">
      <alignment vertical="center"/>
    </xf>
    <xf numFmtId="0" fontId="4" fillId="0" borderId="0" xfId="1" applyFont="1" applyFill="1" applyAlignment="1">
      <alignment vertical="center"/>
    </xf>
    <xf numFmtId="0" fontId="10" fillId="0" borderId="0" xfId="1" applyFont="1" applyFill="1" applyAlignment="1">
      <alignment vertical="top"/>
    </xf>
    <xf numFmtId="0" fontId="0" fillId="0" borderId="0" xfId="0" applyFill="1">
      <alignment vertical="center"/>
    </xf>
    <xf numFmtId="0" fontId="6" fillId="0" borderId="0" xfId="0" applyFont="1">
      <alignment vertical="center"/>
    </xf>
    <xf numFmtId="38" fontId="23" fillId="0" borderId="51" xfId="2" quotePrefix="1" applyFont="1" applyFill="1" applyBorder="1" applyAlignment="1">
      <alignment horizontal="center" vertical="center"/>
    </xf>
    <xf numFmtId="38" fontId="18" fillId="0" borderId="12" xfId="2" applyFont="1" applyFill="1" applyBorder="1" applyAlignment="1">
      <alignment horizontal="center" vertical="center"/>
    </xf>
    <xf numFmtId="0" fontId="34" fillId="0" borderId="0" xfId="0" applyFont="1">
      <alignment vertical="center"/>
    </xf>
    <xf numFmtId="0" fontId="4" fillId="0" borderId="0" xfId="1" applyFont="1">
      <alignment vertical="center"/>
    </xf>
    <xf numFmtId="0" fontId="25" fillId="0" borderId="0" xfId="1" applyFont="1">
      <alignment vertical="center"/>
    </xf>
    <xf numFmtId="0" fontId="16" fillId="0" borderId="0" xfId="1" applyFont="1">
      <alignment vertical="center"/>
    </xf>
    <xf numFmtId="0" fontId="4" fillId="0" borderId="34" xfId="1" applyFont="1" applyBorder="1">
      <alignment vertical="center"/>
    </xf>
    <xf numFmtId="0" fontId="4" fillId="0" borderId="38" xfId="1" applyFont="1" applyBorder="1">
      <alignment vertical="center"/>
    </xf>
    <xf numFmtId="0" fontId="4" fillId="0" borderId="33" xfId="1" applyFont="1" applyBorder="1">
      <alignment vertical="center"/>
    </xf>
    <xf numFmtId="0" fontId="17" fillId="0" borderId="37" xfId="1" applyFont="1" applyBorder="1">
      <alignment vertical="center"/>
    </xf>
    <xf numFmtId="0" fontId="17" fillId="0" borderId="0" xfId="1" applyFont="1">
      <alignment vertical="center"/>
    </xf>
    <xf numFmtId="0" fontId="17" fillId="0" borderId="36" xfId="1" applyFont="1" applyBorder="1">
      <alignment vertical="center"/>
    </xf>
    <xf numFmtId="0" fontId="31" fillId="0" borderId="37" xfId="1" applyFont="1" applyBorder="1">
      <alignment vertical="center"/>
    </xf>
    <xf numFmtId="0" fontId="31" fillId="0" borderId="0" xfId="1" applyFont="1">
      <alignment vertical="center"/>
    </xf>
    <xf numFmtId="0" fontId="31" fillId="0" borderId="36" xfId="1" applyFont="1" applyBorder="1">
      <alignment vertical="center"/>
    </xf>
    <xf numFmtId="0" fontId="31" fillId="0" borderId="27" xfId="1" applyFont="1" applyBorder="1">
      <alignment vertical="center"/>
    </xf>
    <xf numFmtId="0" fontId="31" fillId="0" borderId="35" xfId="1" applyFont="1" applyBorder="1">
      <alignment vertical="center"/>
    </xf>
    <xf numFmtId="0" fontId="31" fillId="0" borderId="26" xfId="1" applyFont="1" applyBorder="1">
      <alignment vertical="center"/>
    </xf>
    <xf numFmtId="0" fontId="4" fillId="0" borderId="27" xfId="1" applyFont="1" applyBorder="1">
      <alignment vertical="center"/>
    </xf>
    <xf numFmtId="0" fontId="4" fillId="0" borderId="35" xfId="1" applyFont="1" applyBorder="1">
      <alignment vertical="center"/>
    </xf>
    <xf numFmtId="0" fontId="4" fillId="0" borderId="26" xfId="1" applyFont="1" applyBorder="1">
      <alignment vertical="center"/>
    </xf>
    <xf numFmtId="0" fontId="4" fillId="0" borderId="37" xfId="1" applyFont="1" applyBorder="1">
      <alignment vertical="center"/>
    </xf>
    <xf numFmtId="0" fontId="4" fillId="0" borderId="36" xfId="1" applyFont="1" applyBorder="1">
      <alignment vertical="center"/>
    </xf>
    <xf numFmtId="0" fontId="17" fillId="0" borderId="27" xfId="1" applyFont="1" applyBorder="1">
      <alignment vertical="center"/>
    </xf>
    <xf numFmtId="0" fontId="17" fillId="0" borderId="35" xfId="1" applyFont="1" applyBorder="1">
      <alignment vertical="center"/>
    </xf>
    <xf numFmtId="0" fontId="17" fillId="0" borderId="26" xfId="1" applyFont="1" applyBorder="1">
      <alignment vertical="center"/>
    </xf>
    <xf numFmtId="0" fontId="22" fillId="0" borderId="0" xfId="1" applyFont="1">
      <alignment vertical="center"/>
    </xf>
    <xf numFmtId="0" fontId="17" fillId="0" borderId="0" xfId="1" applyFont="1" applyAlignment="1">
      <alignment horizontal="center" vertical="center"/>
    </xf>
    <xf numFmtId="0" fontId="6" fillId="0" borderId="0" xfId="1" applyFont="1" applyAlignment="1">
      <alignment horizontal="center" vertical="center"/>
    </xf>
    <xf numFmtId="0" fontId="17" fillId="0" borderId="34" xfId="1" applyFont="1" applyBorder="1">
      <alignment vertical="center"/>
    </xf>
    <xf numFmtId="0" fontId="17" fillId="0" borderId="38" xfId="1" applyFont="1" applyBorder="1">
      <alignment vertical="center"/>
    </xf>
    <xf numFmtId="0" fontId="17" fillId="0" borderId="33" xfId="1" applyFont="1" applyBorder="1">
      <alignment vertical="center"/>
    </xf>
    <xf numFmtId="0" fontId="0" fillId="0" borderId="0" xfId="0">
      <alignment vertical="center"/>
    </xf>
    <xf numFmtId="0" fontId="8" fillId="0" borderId="0" xfId="1" applyFont="1">
      <alignment vertical="center"/>
    </xf>
    <xf numFmtId="0" fontId="12" fillId="0" borderId="70" xfId="1" applyFont="1" applyBorder="1" applyAlignment="1">
      <alignment horizontal="center"/>
    </xf>
    <xf numFmtId="0" fontId="4" fillId="0" borderId="70" xfId="1" applyFont="1" applyBorder="1" applyAlignment="1">
      <alignment horizontal="center"/>
    </xf>
    <xf numFmtId="0" fontId="12" fillId="0" borderId="79" xfId="1" applyFont="1" applyBorder="1" applyAlignment="1">
      <alignment horizontal="center" vertical="center"/>
    </xf>
    <xf numFmtId="0" fontId="12" fillId="0" borderId="87" xfId="1" applyFont="1" applyBorder="1" applyAlignment="1">
      <alignment horizontal="center" vertical="center"/>
    </xf>
    <xf numFmtId="0" fontId="12" fillId="0" borderId="76" xfId="1" applyFont="1" applyBorder="1" applyAlignment="1">
      <alignment horizontal="center" vertical="center"/>
    </xf>
    <xf numFmtId="0" fontId="12" fillId="0" borderId="94" xfId="1" applyFont="1" applyBorder="1" applyAlignment="1">
      <alignment horizontal="center" vertical="center"/>
    </xf>
    <xf numFmtId="0" fontId="12" fillId="0" borderId="75" xfId="1" applyFont="1" applyBorder="1" applyAlignment="1">
      <alignment horizontal="center" vertical="center"/>
    </xf>
    <xf numFmtId="0" fontId="12" fillId="0" borderId="79" xfId="1" applyFont="1" applyBorder="1" applyAlignment="1">
      <alignment horizontal="center" vertical="top"/>
    </xf>
    <xf numFmtId="0" fontId="23" fillId="0" borderId="15" xfId="1" quotePrefix="1" applyFont="1" applyBorder="1" applyAlignment="1">
      <alignment horizontal="center" vertical="center"/>
    </xf>
    <xf numFmtId="0" fontId="18" fillId="0" borderId="80" xfId="1" applyFont="1" applyBorder="1" applyAlignment="1">
      <alignment horizontal="center" vertical="center"/>
    </xf>
    <xf numFmtId="0" fontId="12" fillId="0" borderId="89" xfId="1" applyFont="1" applyBorder="1" applyAlignment="1">
      <alignment horizontal="center" vertical="center"/>
    </xf>
    <xf numFmtId="0" fontId="6" fillId="0" borderId="90" xfId="1" quotePrefix="1" applyFont="1" applyBorder="1" applyAlignment="1">
      <alignment horizontal="center" vertical="center"/>
    </xf>
    <xf numFmtId="0" fontId="12" fillId="0" borderId="96" xfId="1" applyFont="1" applyBorder="1" applyAlignment="1">
      <alignment horizontal="center" vertical="center"/>
    </xf>
    <xf numFmtId="0" fontId="6" fillId="0" borderId="97" xfId="1" quotePrefix="1" applyFont="1" applyBorder="1" applyAlignment="1"/>
    <xf numFmtId="0" fontId="23" fillId="0" borderId="39" xfId="1" quotePrefix="1" applyFont="1" applyBorder="1" applyAlignment="1">
      <alignment horizontal="center" vertical="center"/>
    </xf>
    <xf numFmtId="0" fontId="18" fillId="0" borderId="69" xfId="1" applyFont="1" applyBorder="1" applyAlignment="1">
      <alignment horizontal="center" vertical="center"/>
    </xf>
    <xf numFmtId="0" fontId="12" fillId="0" borderId="41" xfId="1" applyFont="1" applyBorder="1" applyAlignment="1">
      <alignment horizontal="center" vertical="center"/>
    </xf>
    <xf numFmtId="0" fontId="6" fillId="0" borderId="5" xfId="1" quotePrefix="1" applyFont="1" applyBorder="1" applyAlignment="1">
      <alignment horizontal="center" vertical="center"/>
    </xf>
    <xf numFmtId="0" fontId="12" fillId="0" borderId="92" xfId="1" applyFont="1" applyBorder="1" applyAlignment="1">
      <alignment horizontal="center" vertical="center"/>
    </xf>
    <xf numFmtId="0" fontId="6" fillId="0" borderId="1" xfId="1" quotePrefix="1" applyFont="1" applyBorder="1" applyAlignment="1">
      <alignment horizontal="center" vertical="top"/>
    </xf>
    <xf numFmtId="0" fontId="23" fillId="0" borderId="20" xfId="1" quotePrefix="1" applyFont="1" applyBorder="1" applyAlignment="1">
      <alignment horizontal="center" vertical="center"/>
    </xf>
    <xf numFmtId="0" fontId="12" fillId="0" borderId="22" xfId="1" applyFont="1" applyBorder="1" applyAlignment="1">
      <alignment horizontal="center" vertical="center"/>
    </xf>
    <xf numFmtId="0" fontId="6" fillId="0" borderId="21" xfId="1" quotePrefix="1" applyFont="1" applyBorder="1" applyAlignment="1">
      <alignment horizontal="center" vertical="center"/>
    </xf>
    <xf numFmtId="0" fontId="6" fillId="0" borderId="20" xfId="1" quotePrefix="1" applyFont="1" applyBorder="1" applyAlignment="1"/>
    <xf numFmtId="0" fontId="23" fillId="0" borderId="1" xfId="1" quotePrefix="1" applyFont="1" applyFill="1" applyBorder="1" applyAlignment="1">
      <alignment horizontal="center" vertical="center"/>
    </xf>
    <xf numFmtId="0" fontId="18" fillId="0" borderId="69" xfId="1" applyFont="1" applyFill="1" applyBorder="1" applyAlignment="1">
      <alignment horizontal="center" vertical="center"/>
    </xf>
    <xf numFmtId="0" fontId="12" fillId="0" borderId="41" xfId="1" applyFont="1" applyFill="1" applyBorder="1" applyAlignment="1">
      <alignment horizontal="center" vertical="center"/>
    </xf>
    <xf numFmtId="0" fontId="6" fillId="0" borderId="5" xfId="1" quotePrefix="1" applyFont="1" applyFill="1" applyBorder="1" applyAlignment="1">
      <alignment horizontal="center" vertical="center"/>
    </xf>
    <xf numFmtId="0" fontId="12" fillId="0" borderId="93" xfId="1" applyFont="1" applyFill="1" applyBorder="1" applyAlignment="1">
      <alignment horizontal="center" vertical="center"/>
    </xf>
    <xf numFmtId="0" fontId="23" fillId="0" borderId="20" xfId="1" quotePrefix="1" applyFont="1" applyFill="1" applyBorder="1" applyAlignment="1">
      <alignment horizontal="center" vertical="center"/>
    </xf>
    <xf numFmtId="0" fontId="18" fillId="0" borderId="80" xfId="1" applyFont="1" applyFill="1" applyBorder="1" applyAlignment="1">
      <alignment horizontal="center" vertical="center"/>
    </xf>
    <xf numFmtId="0" fontId="12" fillId="0" borderId="22" xfId="1" applyFont="1" applyFill="1" applyBorder="1" applyAlignment="1">
      <alignment horizontal="center" vertical="center"/>
    </xf>
    <xf numFmtId="0" fontId="6" fillId="0" borderId="21" xfId="1" quotePrefix="1" applyFont="1" applyFill="1" applyBorder="1" applyAlignment="1">
      <alignment horizontal="center" vertical="center"/>
    </xf>
    <xf numFmtId="0" fontId="12" fillId="0" borderId="86" xfId="1" applyFont="1" applyFill="1" applyBorder="1" applyAlignment="1">
      <alignment horizontal="center" vertical="center"/>
    </xf>
    <xf numFmtId="0" fontId="23" fillId="0" borderId="23" xfId="1" quotePrefix="1" applyFont="1" applyFill="1" applyBorder="1" applyAlignment="1">
      <alignment horizontal="center" vertical="center"/>
    </xf>
    <xf numFmtId="38" fontId="6" fillId="0" borderId="0" xfId="2" applyFont="1">
      <alignment vertical="center"/>
    </xf>
    <xf numFmtId="38" fontId="18" fillId="0" borderId="12" xfId="2" applyFont="1" applyBorder="1" applyAlignment="1">
      <alignment horizontal="center" vertical="center"/>
    </xf>
    <xf numFmtId="38" fontId="18" fillId="0" borderId="21" xfId="2" applyFont="1" applyBorder="1" applyAlignment="1">
      <alignment horizontal="center" vertical="center"/>
    </xf>
    <xf numFmtId="38" fontId="18" fillId="2" borderId="12" xfId="2" applyFont="1" applyFill="1" applyBorder="1" applyAlignment="1">
      <alignment horizontal="center" vertical="center"/>
    </xf>
    <xf numFmtId="38" fontId="18" fillId="3" borderId="12" xfId="2" applyFont="1" applyFill="1" applyBorder="1" applyAlignment="1">
      <alignment horizontal="center" vertical="center"/>
    </xf>
    <xf numFmtId="38" fontId="18" fillId="4" borderId="12" xfId="2" applyFont="1" applyFill="1" applyBorder="1" applyAlignment="1">
      <alignment horizontal="center" vertical="center"/>
    </xf>
    <xf numFmtId="38" fontId="18" fillId="4" borderId="5" xfId="2" applyFont="1" applyFill="1" applyBorder="1" applyAlignment="1">
      <alignment horizontal="center" vertical="center"/>
    </xf>
    <xf numFmtId="38" fontId="12" fillId="0" borderId="12" xfId="2" applyFont="1" applyBorder="1" applyAlignment="1">
      <alignment horizontal="center" vertical="center"/>
    </xf>
    <xf numFmtId="38" fontId="12" fillId="0" borderId="21" xfId="2" applyFont="1" applyBorder="1" applyAlignment="1">
      <alignment horizontal="center" vertical="center"/>
    </xf>
    <xf numFmtId="38" fontId="12" fillId="3" borderId="12" xfId="2" applyFont="1" applyFill="1" applyBorder="1" applyAlignment="1">
      <alignment horizontal="center" vertical="center"/>
    </xf>
    <xf numFmtId="38" fontId="12" fillId="2" borderId="12" xfId="2" applyFont="1" applyFill="1" applyBorder="1" applyAlignment="1">
      <alignment horizontal="center" vertical="center"/>
    </xf>
    <xf numFmtId="38" fontId="12" fillId="4" borderId="12" xfId="2" applyFont="1" applyFill="1" applyBorder="1" applyAlignment="1">
      <alignment horizontal="center" vertical="center"/>
    </xf>
    <xf numFmtId="38" fontId="12" fillId="4" borderId="5" xfId="2" applyFont="1" applyFill="1" applyBorder="1" applyAlignment="1">
      <alignment horizontal="center" vertical="center"/>
    </xf>
    <xf numFmtId="38" fontId="23" fillId="0" borderId="22" xfId="2" quotePrefix="1" applyFont="1" applyBorder="1" applyAlignment="1">
      <alignment horizontal="center" vertical="center"/>
    </xf>
    <xf numFmtId="38" fontId="23" fillId="0" borderId="51" xfId="2" quotePrefix="1" applyFont="1" applyBorder="1" applyAlignment="1">
      <alignment horizontal="center" vertical="center"/>
    </xf>
    <xf numFmtId="38" fontId="23" fillId="2" borderId="51" xfId="2" quotePrefix="1" applyFont="1" applyFill="1" applyBorder="1" applyAlignment="1">
      <alignment horizontal="center" vertical="center"/>
    </xf>
    <xf numFmtId="38" fontId="23" fillId="3" borderId="51" xfId="2" quotePrefix="1" applyFont="1" applyFill="1" applyBorder="1" applyAlignment="1">
      <alignment horizontal="center" vertical="center"/>
    </xf>
    <xf numFmtId="38" fontId="23" fillId="4" borderId="51" xfId="2" quotePrefix="1" applyFont="1" applyFill="1" applyBorder="1" applyAlignment="1">
      <alignment horizontal="center" vertical="center"/>
    </xf>
    <xf numFmtId="38" fontId="23" fillId="4" borderId="41" xfId="2" quotePrefix="1" applyFont="1" applyFill="1" applyBorder="1" applyAlignment="1">
      <alignment horizontal="center" vertical="center"/>
    </xf>
    <xf numFmtId="38" fontId="8" fillId="0" borderId="44" xfId="2" applyFont="1" applyBorder="1" applyAlignment="1">
      <alignment horizontal="center" vertical="center"/>
    </xf>
    <xf numFmtId="0" fontId="10" fillId="0" borderId="0" xfId="1" applyFont="1" applyFill="1" applyAlignment="1">
      <alignment vertical="center"/>
    </xf>
    <xf numFmtId="0" fontId="0" fillId="0" borderId="0" xfId="0" applyAlignment="1">
      <alignment vertical="center"/>
    </xf>
    <xf numFmtId="38" fontId="12" fillId="0" borderId="12" xfId="2" applyFont="1" applyBorder="1" applyAlignment="1">
      <alignment horizontal="center" vertical="center"/>
    </xf>
    <xf numFmtId="38" fontId="12" fillId="4" borderId="12" xfId="2" applyFont="1" applyFill="1" applyBorder="1" applyAlignment="1">
      <alignment horizontal="center" vertical="center"/>
    </xf>
    <xf numFmtId="38" fontId="12" fillId="0" borderId="12" xfId="2" applyFont="1" applyFill="1" applyBorder="1" applyAlignment="1">
      <alignment horizontal="center" vertical="center"/>
    </xf>
    <xf numFmtId="0" fontId="11" fillId="0" borderId="0" xfId="17" applyFont="1">
      <alignment vertical="center"/>
    </xf>
    <xf numFmtId="0" fontId="4" fillId="0" borderId="0" xfId="17" applyFont="1">
      <alignment vertical="center"/>
    </xf>
    <xf numFmtId="0" fontId="11" fillId="0" borderId="0" xfId="17" applyFont="1" applyAlignment="1">
      <alignment horizontal="center" vertical="center"/>
    </xf>
    <xf numFmtId="0" fontId="4" fillId="0" borderId="0" xfId="17" applyFont="1" applyFill="1">
      <alignment vertical="center"/>
    </xf>
    <xf numFmtId="38" fontId="11" fillId="0" borderId="0" xfId="18" applyFont="1">
      <alignment vertical="center"/>
    </xf>
    <xf numFmtId="38" fontId="4" fillId="0" borderId="0" xfId="18" applyFont="1" applyAlignment="1"/>
    <xf numFmtId="38" fontId="4" fillId="0" borderId="0" xfId="18" applyFont="1">
      <alignment vertical="center"/>
    </xf>
    <xf numFmtId="38" fontId="8" fillId="0" borderId="0" xfId="18" applyFont="1" applyAlignment="1"/>
    <xf numFmtId="38" fontId="4" fillId="0" borderId="0" xfId="18" applyFont="1" applyFill="1" applyAlignment="1"/>
    <xf numFmtId="38" fontId="13" fillId="0" borderId="43" xfId="18" applyFont="1" applyBorder="1">
      <alignment vertical="center"/>
    </xf>
    <xf numFmtId="38" fontId="24" fillId="0" borderId="43" xfId="18" applyFont="1" applyBorder="1">
      <alignment vertical="center"/>
    </xf>
    <xf numFmtId="38" fontId="4" fillId="0" borderId="47" xfId="18" applyFont="1" applyBorder="1" applyAlignment="1"/>
    <xf numFmtId="38" fontId="4" fillId="0" borderId="50" xfId="18" applyFont="1" applyBorder="1" applyAlignment="1"/>
    <xf numFmtId="38" fontId="24" fillId="0" borderId="47" xfId="18" applyFont="1" applyBorder="1">
      <alignment vertical="center"/>
    </xf>
    <xf numFmtId="38" fontId="8" fillId="0" borderId="50" xfId="18" applyFont="1" applyBorder="1" applyAlignment="1">
      <alignment horizontal="center" vertical="center"/>
    </xf>
    <xf numFmtId="38" fontId="8" fillId="0" borderId="67" xfId="18" applyFont="1" applyBorder="1" applyAlignment="1">
      <alignment horizontal="center" vertical="center"/>
    </xf>
    <xf numFmtId="38" fontId="7" fillId="0" borderId="1" xfId="18" applyFont="1" applyBorder="1">
      <alignment vertical="center"/>
    </xf>
    <xf numFmtId="38" fontId="26" fillId="0" borderId="1" xfId="18" applyFont="1" applyBorder="1">
      <alignment vertical="center"/>
    </xf>
    <xf numFmtId="38" fontId="20" fillId="0" borderId="1" xfId="18" applyFont="1" applyBorder="1">
      <alignment vertical="center"/>
    </xf>
    <xf numFmtId="38" fontId="8" fillId="0" borderId="3" xfId="18" applyFont="1" applyBorder="1">
      <alignment vertical="center"/>
    </xf>
    <xf numFmtId="38" fontId="7" fillId="0" borderId="8" xfId="18" applyFont="1" applyBorder="1">
      <alignment vertical="center"/>
    </xf>
    <xf numFmtId="38" fontId="26" fillId="0" borderId="8" xfId="18" applyFont="1" applyBorder="1">
      <alignment vertical="center"/>
    </xf>
    <xf numFmtId="38" fontId="20" fillId="0" borderId="8" xfId="18" applyFont="1" applyBorder="1">
      <alignment vertical="center"/>
    </xf>
    <xf numFmtId="38" fontId="8" fillId="0" borderId="10" xfId="18" applyFont="1" applyBorder="1">
      <alignment vertical="center"/>
    </xf>
    <xf numFmtId="38" fontId="27" fillId="0" borderId="10" xfId="18" applyFont="1" applyBorder="1">
      <alignment vertical="center"/>
    </xf>
    <xf numFmtId="38" fontId="36" fillId="0" borderId="0" xfId="18" applyFont="1">
      <alignment vertical="center"/>
    </xf>
    <xf numFmtId="38" fontId="36" fillId="0" borderId="0" xfId="18" applyFont="1" applyFill="1">
      <alignment vertical="center"/>
    </xf>
    <xf numFmtId="38" fontId="24" fillId="0" borderId="8" xfId="18" applyFont="1" applyBorder="1">
      <alignment vertical="center"/>
    </xf>
    <xf numFmtId="38" fontId="12" fillId="0" borderId="10" xfId="18" applyFont="1" applyBorder="1" applyAlignment="1">
      <alignment horizontal="center" vertical="center"/>
    </xf>
    <xf numFmtId="38" fontId="13" fillId="0" borderId="15" xfId="18" applyFont="1" applyBorder="1">
      <alignment vertical="center"/>
    </xf>
    <xf numFmtId="38" fontId="26" fillId="0" borderId="20" xfId="18" applyFont="1" applyBorder="1">
      <alignment vertical="center"/>
    </xf>
    <xf numFmtId="38" fontId="8" fillId="0" borderId="0" xfId="18" applyFont="1">
      <alignment vertical="center"/>
    </xf>
    <xf numFmtId="38" fontId="28" fillId="0" borderId="0" xfId="18" applyFont="1">
      <alignment vertical="center"/>
    </xf>
    <xf numFmtId="38" fontId="37" fillId="0" borderId="0" xfId="18" applyFont="1">
      <alignment vertical="center"/>
    </xf>
    <xf numFmtId="38" fontId="25" fillId="0" borderId="0" xfId="18" applyFont="1">
      <alignment vertical="center"/>
    </xf>
    <xf numFmtId="38" fontId="8" fillId="0" borderId="44" xfId="18" quotePrefix="1" applyFont="1" applyBorder="1" applyAlignment="1">
      <alignment horizontal="center" vertical="center"/>
    </xf>
    <xf numFmtId="38" fontId="12" fillId="0" borderId="45" xfId="18" applyFont="1" applyBorder="1" applyAlignment="1">
      <alignment horizontal="center" vertical="center"/>
    </xf>
    <xf numFmtId="38" fontId="24" fillId="0" borderId="44" xfId="18" applyFont="1" applyBorder="1">
      <alignment vertical="center"/>
    </xf>
    <xf numFmtId="38" fontId="8" fillId="0" borderId="45" xfId="18" quotePrefix="1" applyFont="1" applyBorder="1" applyAlignment="1">
      <alignment horizontal="center" vertical="center"/>
    </xf>
    <xf numFmtId="38" fontId="20" fillId="0" borderId="50" xfId="18" applyFont="1" applyBorder="1" applyAlignment="1">
      <alignment horizontal="center" vertical="center"/>
    </xf>
    <xf numFmtId="38" fontId="8" fillId="0" borderId="0" xfId="18" applyFont="1" applyAlignment="1">
      <alignment horizontal="center" vertical="center"/>
    </xf>
    <xf numFmtId="38" fontId="12" fillId="0" borderId="0" xfId="18" applyFont="1" applyAlignment="1">
      <alignment horizontal="center" vertical="center"/>
    </xf>
    <xf numFmtId="38" fontId="12" fillId="0" borderId="0" xfId="18" applyFont="1">
      <alignment vertical="center"/>
    </xf>
    <xf numFmtId="38" fontId="0" fillId="0" borderId="0" xfId="18" applyFont="1" applyFill="1">
      <alignment vertical="center"/>
    </xf>
    <xf numFmtId="38" fontId="38" fillId="0" borderId="0" xfId="18" applyFont="1">
      <alignment vertical="center"/>
    </xf>
    <xf numFmtId="38" fontId="24" fillId="0" borderId="49" xfId="18" applyFont="1" applyBorder="1">
      <alignment vertical="center"/>
    </xf>
    <xf numFmtId="38" fontId="39" fillId="0" borderId="0" xfId="18" applyFont="1">
      <alignment vertical="center"/>
    </xf>
    <xf numFmtId="38" fontId="20" fillId="0" borderId="0" xfId="18" applyFont="1">
      <alignment vertical="center"/>
    </xf>
    <xf numFmtId="38" fontId="6" fillId="0" borderId="0" xfId="18" applyFont="1">
      <alignment vertical="center"/>
    </xf>
    <xf numFmtId="38" fontId="13" fillId="0" borderId="4" xfId="18" applyFont="1" applyBorder="1">
      <alignment vertical="center"/>
    </xf>
    <xf numFmtId="38" fontId="11" fillId="0" borderId="3" xfId="18" applyFont="1" applyBorder="1">
      <alignment vertical="center"/>
    </xf>
    <xf numFmtId="38" fontId="11" fillId="0" borderId="2" xfId="18" applyFont="1" applyBorder="1">
      <alignment vertical="center"/>
    </xf>
    <xf numFmtId="38" fontId="24" fillId="0" borderId="40" xfId="18" applyFont="1" applyBorder="1">
      <alignment vertical="center"/>
    </xf>
    <xf numFmtId="38" fontId="20" fillId="0" borderId="71" xfId="18" applyFont="1" applyBorder="1" applyAlignment="1">
      <alignment horizontal="center" vertical="center"/>
    </xf>
    <xf numFmtId="38" fontId="20" fillId="0" borderId="11" xfId="18" applyFont="1" applyBorder="1" applyAlignment="1">
      <alignment horizontal="right" vertical="center"/>
    </xf>
    <xf numFmtId="38" fontId="20" fillId="0" borderId="10" xfId="18" applyFont="1" applyBorder="1">
      <alignment vertical="center"/>
    </xf>
    <xf numFmtId="38" fontId="13" fillId="0" borderId="11" xfId="18" applyFont="1" applyBorder="1">
      <alignment vertical="center"/>
    </xf>
    <xf numFmtId="38" fontId="11" fillId="0" borderId="9" xfId="18" applyFont="1" applyBorder="1">
      <alignment vertical="center"/>
    </xf>
    <xf numFmtId="38" fontId="24" fillId="0" borderId="58" xfId="18" applyFont="1" applyBorder="1">
      <alignment vertical="center"/>
    </xf>
    <xf numFmtId="38" fontId="11" fillId="0" borderId="10" xfId="18" applyFont="1" applyBorder="1">
      <alignment vertical="center"/>
    </xf>
    <xf numFmtId="38" fontId="20" fillId="0" borderId="101" xfId="18" applyFont="1" applyBorder="1" applyAlignment="1">
      <alignment horizontal="center" vertical="center"/>
    </xf>
    <xf numFmtId="38" fontId="24" fillId="0" borderId="57" xfId="18" applyFont="1" applyBorder="1">
      <alignment vertical="center"/>
    </xf>
    <xf numFmtId="38" fontId="11" fillId="0" borderId="17" xfId="18" applyFont="1" applyBorder="1">
      <alignment vertical="center"/>
    </xf>
    <xf numFmtId="38" fontId="13" fillId="0" borderId="102" xfId="18" applyFont="1" applyBorder="1">
      <alignment vertical="center"/>
    </xf>
    <xf numFmtId="38" fontId="11" fillId="0" borderId="103" xfId="18" applyFont="1" applyBorder="1">
      <alignment vertical="center"/>
    </xf>
    <xf numFmtId="38" fontId="24" fillId="0" borderId="104" xfId="18" applyFont="1" applyBorder="1">
      <alignment vertical="center"/>
    </xf>
    <xf numFmtId="38" fontId="11" fillId="0" borderId="105" xfId="18" applyFont="1" applyBorder="1">
      <alignment vertical="center"/>
    </xf>
    <xf numFmtId="38" fontId="20" fillId="0" borderId="72" xfId="18" applyFont="1" applyBorder="1" applyAlignment="1">
      <alignment horizontal="center" vertical="center"/>
    </xf>
    <xf numFmtId="38" fontId="24" fillId="0" borderId="106" xfId="18" applyFont="1" applyBorder="1">
      <alignment vertical="center"/>
    </xf>
    <xf numFmtId="38" fontId="11" fillId="0" borderId="107" xfId="18" applyFont="1" applyBorder="1">
      <alignment vertical="center"/>
    </xf>
    <xf numFmtId="38" fontId="13" fillId="0" borderId="106" xfId="18" applyFont="1" applyBorder="1">
      <alignment vertical="center"/>
    </xf>
    <xf numFmtId="38" fontId="11" fillId="0" borderId="108" xfId="18" applyFont="1" applyBorder="1">
      <alignment vertical="center"/>
    </xf>
    <xf numFmtId="38" fontId="24" fillId="0" borderId="109" xfId="18" applyFont="1" applyBorder="1">
      <alignment vertical="center"/>
    </xf>
    <xf numFmtId="38" fontId="20" fillId="0" borderId="110" xfId="18" applyFont="1" applyBorder="1" applyAlignment="1">
      <alignment horizontal="center" vertical="center"/>
    </xf>
    <xf numFmtId="38" fontId="24" fillId="0" borderId="11" xfId="18" applyFont="1" applyBorder="1">
      <alignment vertical="center"/>
    </xf>
    <xf numFmtId="38" fontId="11" fillId="0" borderId="10" xfId="18" applyFont="1" applyBorder="1" applyAlignment="1">
      <alignment horizontal="right" vertical="center"/>
    </xf>
    <xf numFmtId="38" fontId="8" fillId="0" borderId="9" xfId="18" applyFont="1" applyBorder="1">
      <alignment vertical="center"/>
    </xf>
    <xf numFmtId="38" fontId="20" fillId="0" borderId="11" xfId="18" applyFont="1" applyBorder="1">
      <alignment vertical="center"/>
    </xf>
    <xf numFmtId="38" fontId="8" fillId="0" borderId="11" xfId="18" applyFont="1" applyBorder="1">
      <alignment vertical="center"/>
    </xf>
    <xf numFmtId="38" fontId="8" fillId="0" borderId="58" xfId="18" applyFont="1" applyBorder="1">
      <alignment vertical="center"/>
    </xf>
    <xf numFmtId="38" fontId="24" fillId="0" borderId="102" xfId="18" applyFont="1" applyBorder="1">
      <alignment vertical="center"/>
    </xf>
    <xf numFmtId="38" fontId="20" fillId="0" borderId="111" xfId="18" applyFont="1" applyBorder="1" applyAlignment="1">
      <alignment horizontal="center" vertical="center"/>
    </xf>
    <xf numFmtId="38" fontId="8" fillId="0" borderId="70" xfId="18" applyFont="1" applyBorder="1">
      <alignment vertical="center"/>
    </xf>
    <xf numFmtId="38" fontId="29" fillId="0" borderId="0" xfId="18" applyFont="1" applyAlignment="1">
      <alignment horizontal="center" vertical="center"/>
    </xf>
    <xf numFmtId="38" fontId="11" fillId="0" borderId="0" xfId="18" applyFont="1" applyFill="1">
      <alignment vertical="center"/>
    </xf>
    <xf numFmtId="38" fontId="4" fillId="0" borderId="0" xfId="18" applyFont="1" applyFill="1">
      <alignment vertical="center"/>
    </xf>
    <xf numFmtId="38" fontId="21" fillId="0" borderId="0" xfId="18" applyFont="1" applyFill="1">
      <alignment vertical="center"/>
    </xf>
    <xf numFmtId="38" fontId="13" fillId="0" borderId="0" xfId="18" applyFont="1" applyFill="1">
      <alignment vertical="center"/>
    </xf>
    <xf numFmtId="38" fontId="21" fillId="0" borderId="68" xfId="18" applyFont="1" applyBorder="1">
      <alignment vertical="center"/>
    </xf>
    <xf numFmtId="38" fontId="12" fillId="0" borderId="35" xfId="18" applyFont="1" applyBorder="1">
      <alignment vertical="center"/>
    </xf>
    <xf numFmtId="38" fontId="12" fillId="0" borderId="27" xfId="18" applyFont="1" applyBorder="1">
      <alignment vertical="center"/>
    </xf>
    <xf numFmtId="38" fontId="11" fillId="0" borderId="113" xfId="18" applyFont="1" applyBorder="1">
      <alignment vertical="center"/>
    </xf>
    <xf numFmtId="38" fontId="11" fillId="0" borderId="70" xfId="18" applyFont="1" applyBorder="1">
      <alignment vertical="center"/>
    </xf>
    <xf numFmtId="38" fontId="12" fillId="0" borderId="4" xfId="18" applyFont="1" applyBorder="1" applyAlignment="1">
      <alignment horizontal="right" vertical="center"/>
    </xf>
    <xf numFmtId="38" fontId="12" fillId="0" borderId="2" xfId="18" applyFont="1" applyBorder="1">
      <alignment vertical="center"/>
    </xf>
    <xf numFmtId="38" fontId="11" fillId="0" borderId="117" xfId="18" applyFont="1" applyBorder="1">
      <alignment vertical="center"/>
    </xf>
    <xf numFmtId="38" fontId="11" fillId="0" borderId="122" xfId="18" applyFont="1" applyBorder="1" applyAlignment="1">
      <alignment horizontal="center" vertical="center"/>
    </xf>
    <xf numFmtId="38" fontId="11" fillId="0" borderId="83" xfId="18" applyFont="1" applyBorder="1" applyAlignment="1">
      <alignment horizontal="center" vertical="center"/>
    </xf>
    <xf numFmtId="38" fontId="11" fillId="0" borderId="124" xfId="18" applyFont="1" applyBorder="1" applyAlignment="1">
      <alignment horizontal="center" vertical="center"/>
    </xf>
    <xf numFmtId="38" fontId="11" fillId="0" borderId="81" xfId="18" applyFont="1" applyBorder="1" applyAlignment="1">
      <alignment horizontal="center" vertical="center"/>
    </xf>
    <xf numFmtId="38" fontId="21" fillId="0" borderId="0" xfId="18" applyFont="1" applyAlignment="1">
      <alignment horizontal="center" vertical="center"/>
    </xf>
    <xf numFmtId="38" fontId="21" fillId="0" borderId="0" xfId="18" applyFont="1">
      <alignment vertical="center"/>
    </xf>
    <xf numFmtId="38" fontId="11" fillId="0" borderId="11" xfId="18" applyFont="1" applyBorder="1">
      <alignment vertical="center"/>
    </xf>
    <xf numFmtId="38" fontId="11" fillId="0" borderId="131" xfId="18" applyFont="1" applyBorder="1">
      <alignment vertical="center"/>
    </xf>
    <xf numFmtId="38" fontId="11" fillId="0" borderId="132" xfId="18" applyFont="1" applyBorder="1">
      <alignment vertical="center"/>
    </xf>
    <xf numFmtId="38" fontId="21" fillId="0" borderId="133" xfId="18" applyFont="1" applyBorder="1">
      <alignment vertical="center"/>
    </xf>
    <xf numFmtId="38" fontId="11" fillId="0" borderId="101" xfId="18" applyFont="1" applyBorder="1">
      <alignment vertical="center"/>
    </xf>
    <xf numFmtId="38" fontId="13" fillId="0" borderId="36" xfId="18" applyFont="1" applyBorder="1">
      <alignment vertical="center"/>
    </xf>
    <xf numFmtId="38" fontId="11" fillId="0" borderId="57" xfId="18" applyFont="1" applyBorder="1">
      <alignment vertical="center"/>
    </xf>
    <xf numFmtId="38" fontId="12" fillId="0" borderId="40" xfId="18" applyFont="1" applyBorder="1">
      <alignment vertical="center"/>
    </xf>
    <xf numFmtId="38" fontId="12" fillId="0" borderId="3" xfId="18" applyFont="1" applyBorder="1">
      <alignment vertical="center"/>
    </xf>
    <xf numFmtId="38" fontId="11" fillId="0" borderId="140" xfId="18" applyFont="1" applyBorder="1">
      <alignment vertical="center"/>
    </xf>
    <xf numFmtId="38" fontId="21" fillId="0" borderId="71" xfId="18" applyFont="1" applyBorder="1">
      <alignment vertical="center"/>
    </xf>
    <xf numFmtId="38" fontId="8" fillId="0" borderId="4" xfId="18" applyFont="1" applyBorder="1" applyAlignment="1">
      <alignment horizontal="right" vertical="center"/>
    </xf>
    <xf numFmtId="38" fontId="8" fillId="0" borderId="2" xfId="18" applyFont="1" applyBorder="1">
      <alignment vertical="center"/>
    </xf>
    <xf numFmtId="38" fontId="12" fillId="0" borderId="63" xfId="18" applyFont="1" applyBorder="1">
      <alignment vertical="center"/>
    </xf>
    <xf numFmtId="0" fontId="4" fillId="0" borderId="0" xfId="0" applyFont="1" applyFill="1">
      <alignment vertical="center"/>
    </xf>
    <xf numFmtId="38" fontId="11" fillId="0" borderId="69" xfId="18" applyFont="1" applyBorder="1">
      <alignment vertical="center"/>
    </xf>
    <xf numFmtId="38" fontId="27" fillId="0" borderId="63" xfId="18" applyFont="1" applyBorder="1">
      <alignment vertical="center"/>
    </xf>
    <xf numFmtId="38" fontId="27" fillId="0" borderId="3" xfId="18" applyFont="1" applyBorder="1">
      <alignment vertical="center"/>
    </xf>
    <xf numFmtId="38" fontId="6" fillId="0" borderId="0" xfId="18" applyFont="1" applyFill="1">
      <alignment vertical="center"/>
    </xf>
    <xf numFmtId="38" fontId="11" fillId="0" borderId="144" xfId="18" applyFont="1" applyBorder="1">
      <alignment vertical="center"/>
    </xf>
    <xf numFmtId="38" fontId="8" fillId="0" borderId="122" xfId="18" applyFont="1" applyBorder="1" applyAlignment="1">
      <alignment horizontal="center" vertical="center"/>
    </xf>
    <xf numFmtId="38" fontId="8" fillId="0" borderId="81" xfId="18" applyFont="1" applyBorder="1" applyAlignment="1">
      <alignment horizontal="center" vertical="center"/>
    </xf>
    <xf numFmtId="38" fontId="4" fillId="0" borderId="0" xfId="16" applyFont="1" applyFill="1">
      <alignment vertical="center"/>
    </xf>
    <xf numFmtId="38" fontId="4" fillId="0" borderId="43" xfId="16" applyFont="1" applyBorder="1">
      <alignment vertical="center"/>
    </xf>
    <xf numFmtId="38" fontId="4" fillId="0" borderId="44" xfId="16" applyFont="1" applyBorder="1">
      <alignment vertical="center"/>
    </xf>
    <xf numFmtId="38" fontId="22" fillId="0" borderId="45" xfId="16" applyFont="1" applyBorder="1" applyAlignment="1">
      <alignment horizontal="center" vertical="center"/>
    </xf>
    <xf numFmtId="38" fontId="22" fillId="0" borderId="46" xfId="16" applyFont="1" applyBorder="1" applyAlignment="1">
      <alignment horizontal="center" vertical="center"/>
    </xf>
    <xf numFmtId="38" fontId="4" fillId="0" borderId="68" xfId="16" applyFont="1" applyBorder="1">
      <alignment vertical="center"/>
    </xf>
    <xf numFmtId="38" fontId="4" fillId="0" borderId="73" xfId="16" applyFont="1" applyBorder="1">
      <alignment vertical="center"/>
    </xf>
    <xf numFmtId="38" fontId="4" fillId="0" borderId="74" xfId="16" applyFont="1" applyBorder="1">
      <alignment vertical="center"/>
    </xf>
    <xf numFmtId="38" fontId="22" fillId="0" borderId="53" xfId="16" applyFont="1" applyBorder="1" applyAlignment="1">
      <alignment horizontal="center" vertical="center"/>
    </xf>
    <xf numFmtId="38" fontId="4" fillId="0" borderId="69" xfId="16" applyFont="1" applyBorder="1" applyAlignment="1">
      <alignment horizontal="center" vertical="center"/>
    </xf>
    <xf numFmtId="38" fontId="4" fillId="0" borderId="8" xfId="16" applyFont="1" applyBorder="1">
      <alignment vertical="center"/>
    </xf>
    <xf numFmtId="38" fontId="4" fillId="0" borderId="12" xfId="16" applyFont="1" applyBorder="1">
      <alignment vertical="center"/>
    </xf>
    <xf numFmtId="38" fontId="22" fillId="0" borderId="58" xfId="16" applyFont="1" applyBorder="1" applyAlignment="1">
      <alignment horizontal="center" vertical="center"/>
    </xf>
    <xf numFmtId="38" fontId="4" fillId="0" borderId="20" xfId="16" applyFont="1" applyBorder="1">
      <alignment vertical="center"/>
    </xf>
    <xf numFmtId="38" fontId="4" fillId="0" borderId="21" xfId="16" applyFont="1" applyBorder="1">
      <alignment vertical="center"/>
    </xf>
    <xf numFmtId="38" fontId="22" fillId="0" borderId="42" xfId="16" applyFont="1" applyBorder="1" applyAlignment="1">
      <alignment horizontal="center" vertical="center"/>
    </xf>
    <xf numFmtId="38" fontId="4" fillId="0" borderId="70" xfId="16" applyFont="1" applyBorder="1">
      <alignment vertical="center"/>
    </xf>
    <xf numFmtId="38" fontId="4" fillId="0" borderId="0" xfId="16" applyFont="1">
      <alignment vertical="center"/>
    </xf>
    <xf numFmtId="38" fontId="10" fillId="0" borderId="42" xfId="16" applyFont="1" applyBorder="1" applyAlignment="1">
      <alignment horizontal="center" vertical="center"/>
    </xf>
    <xf numFmtId="38" fontId="0" fillId="0" borderId="0" xfId="0" applyNumberFormat="1">
      <alignment vertical="center"/>
    </xf>
    <xf numFmtId="38" fontId="4" fillId="0" borderId="69" xfId="16" applyFont="1" applyBorder="1">
      <alignment vertical="center"/>
    </xf>
    <xf numFmtId="38" fontId="6" fillId="0" borderId="5" xfId="16" applyFont="1" applyBorder="1" applyAlignment="1">
      <alignment horizontal="center" vertical="center"/>
    </xf>
    <xf numFmtId="38" fontId="6" fillId="0" borderId="13" xfId="16" applyFont="1" applyBorder="1" applyAlignment="1">
      <alignment horizontal="center" vertical="center"/>
    </xf>
    <xf numFmtId="38" fontId="11" fillId="0" borderId="86" xfId="18" applyFont="1" applyBorder="1">
      <alignment vertical="center"/>
    </xf>
    <xf numFmtId="38" fontId="11" fillId="0" borderId="139" xfId="18" applyFont="1" applyBorder="1">
      <alignment vertical="center"/>
    </xf>
    <xf numFmtId="0" fontId="18" fillId="0" borderId="17" xfId="1" applyFont="1" applyFill="1" applyBorder="1" applyAlignment="1">
      <alignment horizontal="center" vertical="center"/>
    </xf>
    <xf numFmtId="0" fontId="18" fillId="0" borderId="37" xfId="1" applyFont="1" applyFill="1" applyBorder="1" applyAlignment="1">
      <alignment horizontal="center" vertical="center"/>
    </xf>
    <xf numFmtId="38" fontId="11" fillId="0" borderId="86" xfId="18" applyFont="1" applyFill="1" applyBorder="1" applyAlignment="1">
      <alignment horizontal="right" vertical="center"/>
    </xf>
    <xf numFmtId="38" fontId="8" fillId="0" borderId="45" xfId="18" quotePrefix="1" applyFont="1" applyBorder="1" applyAlignment="1">
      <alignment horizontal="center" vertical="center"/>
    </xf>
    <xf numFmtId="0" fontId="12" fillId="0" borderId="93" xfId="1" applyFont="1" applyFill="1" applyBorder="1" applyAlignment="1">
      <alignment horizontal="center" vertical="center" shrinkToFit="1"/>
    </xf>
    <xf numFmtId="0" fontId="12" fillId="0" borderId="5" xfId="1" quotePrefix="1" applyFont="1" applyFill="1" applyBorder="1" applyAlignment="1">
      <alignment horizontal="center" vertical="center"/>
    </xf>
    <xf numFmtId="0" fontId="18" fillId="0" borderId="68" xfId="1" applyFont="1" applyFill="1" applyBorder="1" applyAlignment="1">
      <alignment horizontal="center" vertical="center"/>
    </xf>
    <xf numFmtId="0" fontId="4" fillId="0" borderId="38" xfId="1" applyFont="1" applyFill="1" applyBorder="1">
      <alignment vertical="center"/>
    </xf>
    <xf numFmtId="38" fontId="4" fillId="0" borderId="69" xfId="16" applyFont="1" applyFill="1" applyBorder="1" applyAlignment="1">
      <alignment horizontal="center" vertical="center"/>
    </xf>
    <xf numFmtId="38" fontId="22" fillId="0" borderId="58" xfId="16" applyFont="1" applyFill="1" applyBorder="1" applyAlignment="1">
      <alignment horizontal="center" vertical="center"/>
    </xf>
    <xf numFmtId="38" fontId="4" fillId="0" borderId="12" xfId="16" applyFont="1" applyFill="1" applyBorder="1">
      <alignment vertical="center"/>
    </xf>
    <xf numFmtId="38" fontId="4" fillId="0" borderId="8" xfId="16" applyFont="1" applyFill="1" applyBorder="1">
      <alignment vertical="center"/>
    </xf>
    <xf numFmtId="38" fontId="22" fillId="0" borderId="53" xfId="16" applyFont="1" applyFill="1" applyBorder="1" applyAlignment="1">
      <alignment horizontal="center" vertical="center"/>
    </xf>
    <xf numFmtId="38" fontId="4" fillId="0" borderId="74" xfId="16" applyFont="1" applyFill="1" applyBorder="1">
      <alignment vertical="center"/>
    </xf>
    <xf numFmtId="38" fontId="4" fillId="0" borderId="73" xfId="16" applyFont="1" applyFill="1" applyBorder="1">
      <alignment vertical="center"/>
    </xf>
    <xf numFmtId="38" fontId="4" fillId="0" borderId="68" xfId="16" applyFont="1" applyFill="1" applyBorder="1">
      <alignment vertical="center"/>
    </xf>
    <xf numFmtId="38" fontId="22" fillId="0" borderId="45" xfId="16" applyFont="1" applyFill="1" applyBorder="1" applyAlignment="1">
      <alignment horizontal="center" vertical="center"/>
    </xf>
    <xf numFmtId="38" fontId="4" fillId="0" borderId="44" xfId="16" applyFont="1" applyFill="1" applyBorder="1">
      <alignment vertical="center"/>
    </xf>
    <xf numFmtId="38" fontId="4" fillId="0" borderId="43" xfId="16" applyFont="1" applyFill="1" applyBorder="1">
      <alignment vertical="center"/>
    </xf>
    <xf numFmtId="38" fontId="22" fillId="0" borderId="46" xfId="16" applyFont="1" applyFill="1" applyBorder="1" applyAlignment="1">
      <alignment horizontal="center" vertical="center"/>
    </xf>
    <xf numFmtId="38" fontId="22" fillId="0" borderId="60" xfId="16" applyFont="1" applyFill="1" applyBorder="1" applyAlignment="1">
      <alignment horizontal="center" vertical="center"/>
    </xf>
    <xf numFmtId="38" fontId="4" fillId="0" borderId="100" xfId="16" applyFont="1" applyFill="1" applyBorder="1">
      <alignment vertical="center"/>
    </xf>
    <xf numFmtId="38" fontId="4" fillId="0" borderId="28" xfId="16" applyFont="1" applyFill="1" applyBorder="1">
      <alignment vertical="center"/>
    </xf>
    <xf numFmtId="38" fontId="22" fillId="0" borderId="56" xfId="16" applyFont="1" applyFill="1" applyBorder="1" applyAlignment="1">
      <alignment horizontal="center" vertical="center"/>
    </xf>
    <xf numFmtId="38" fontId="22" fillId="0" borderId="51" xfId="16" applyFont="1" applyFill="1" applyBorder="1" applyAlignment="1">
      <alignment horizontal="center" vertical="center"/>
    </xf>
    <xf numFmtId="38" fontId="4" fillId="0" borderId="13" xfId="16" applyFont="1" applyFill="1" applyBorder="1">
      <alignment vertical="center"/>
    </xf>
    <xf numFmtId="38" fontId="4" fillId="0" borderId="15" xfId="16" applyFont="1" applyFill="1" applyBorder="1">
      <alignment vertical="center"/>
    </xf>
    <xf numFmtId="38" fontId="22" fillId="0" borderId="78" xfId="16" applyFont="1" applyFill="1" applyBorder="1" applyAlignment="1">
      <alignment horizontal="center" vertical="center"/>
    </xf>
    <xf numFmtId="38" fontId="4" fillId="0" borderId="76" xfId="16" applyFont="1" applyFill="1" applyBorder="1">
      <alignment vertical="center"/>
    </xf>
    <xf numFmtId="38" fontId="4" fillId="0" borderId="75" xfId="16" applyFont="1" applyFill="1" applyBorder="1">
      <alignment vertical="center"/>
    </xf>
    <xf numFmtId="38" fontId="22" fillId="0" borderId="77" xfId="16" applyFont="1" applyFill="1" applyBorder="1" applyAlignment="1">
      <alignment horizontal="center" vertical="center"/>
    </xf>
    <xf numFmtId="38" fontId="4" fillId="0" borderId="27" xfId="16" applyFont="1" applyFill="1" applyBorder="1">
      <alignment vertical="center"/>
    </xf>
    <xf numFmtId="38" fontId="22" fillId="0" borderId="6" xfId="16" applyFont="1" applyFill="1" applyBorder="1" applyAlignment="1">
      <alignment horizontal="center" vertical="center"/>
    </xf>
    <xf numFmtId="38" fontId="4" fillId="0" borderId="6" xfId="16" applyFont="1" applyFill="1" applyBorder="1">
      <alignment vertical="center"/>
    </xf>
    <xf numFmtId="38" fontId="4" fillId="0" borderId="23" xfId="16" applyFont="1" applyFill="1" applyBorder="1">
      <alignment vertical="center"/>
    </xf>
    <xf numFmtId="38" fontId="22" fillId="0" borderId="7" xfId="16" applyFont="1" applyFill="1" applyBorder="1" applyAlignment="1">
      <alignment horizontal="center" vertical="center"/>
    </xf>
    <xf numFmtId="38" fontId="22" fillId="0" borderId="22" xfId="16" applyFont="1" applyFill="1" applyBorder="1" applyAlignment="1">
      <alignment horizontal="center" vertical="center"/>
    </xf>
    <xf numFmtId="38" fontId="4" fillId="0" borderId="21" xfId="16" applyFont="1" applyFill="1" applyBorder="1">
      <alignment vertical="center"/>
    </xf>
    <xf numFmtId="38" fontId="4" fillId="0" borderId="20" xfId="16" applyFont="1" applyFill="1" applyBorder="1">
      <alignment vertical="center"/>
    </xf>
    <xf numFmtId="38" fontId="4" fillId="0" borderId="0" xfId="16" applyFont="1" applyFill="1" applyAlignment="1">
      <alignment horizontal="center" vertical="center"/>
    </xf>
    <xf numFmtId="0" fontId="40" fillId="0" borderId="0" xfId="0" applyFont="1" applyFill="1">
      <alignment vertical="center"/>
    </xf>
    <xf numFmtId="0" fontId="11" fillId="0" borderId="0" xfId="17" applyFont="1" applyBorder="1" applyAlignment="1">
      <alignment horizontal="center" vertical="center"/>
    </xf>
    <xf numFmtId="0" fontId="23" fillId="0" borderId="0" xfId="17" applyFont="1" applyBorder="1" applyAlignment="1">
      <alignment horizontal="left" vertical="center"/>
    </xf>
    <xf numFmtId="0" fontId="0" fillId="0" borderId="0" xfId="0" applyFont="1" applyAlignment="1">
      <alignment vertical="center" wrapText="1"/>
    </xf>
    <xf numFmtId="0" fontId="0" fillId="0" borderId="0" xfId="0" applyFont="1" applyAlignment="1">
      <alignment vertical="center"/>
    </xf>
    <xf numFmtId="0" fontId="42" fillId="0" borderId="0" xfId="0" applyFont="1" applyAlignment="1"/>
    <xf numFmtId="0" fontId="11" fillId="0" borderId="0" xfId="1" applyFont="1">
      <alignment vertical="center"/>
    </xf>
    <xf numFmtId="0" fontId="42" fillId="0" borderId="0" xfId="0" applyFont="1" applyBorder="1" applyAlignment="1"/>
    <xf numFmtId="0" fontId="44" fillId="0" borderId="0" xfId="0" applyFont="1" applyBorder="1" applyAlignment="1">
      <alignment vertical="center"/>
    </xf>
    <xf numFmtId="0" fontId="44" fillId="0" borderId="35" xfId="0" applyFont="1" applyBorder="1" applyAlignment="1">
      <alignment vertical="center"/>
    </xf>
    <xf numFmtId="0" fontId="11" fillId="0" borderId="0" xfId="1" applyFont="1" applyBorder="1">
      <alignment vertical="center"/>
    </xf>
    <xf numFmtId="0" fontId="0" fillId="0" borderId="38" xfId="0" applyFont="1" applyBorder="1" applyAlignment="1"/>
    <xf numFmtId="0" fontId="42" fillId="0" borderId="38" xfId="0" applyFont="1" applyBorder="1" applyAlignment="1">
      <alignment vertical="center"/>
    </xf>
    <xf numFmtId="0" fontId="42" fillId="0" borderId="0" xfId="0" applyFont="1" applyBorder="1" applyAlignment="1">
      <alignment vertical="center"/>
    </xf>
    <xf numFmtId="0" fontId="0" fillId="0" borderId="0" xfId="0" applyFont="1" applyBorder="1" applyAlignment="1"/>
    <xf numFmtId="0" fontId="42" fillId="0" borderId="0" xfId="0" applyFont="1" applyBorder="1" applyAlignment="1">
      <alignment horizontal="right" vertical="center"/>
    </xf>
    <xf numFmtId="0" fontId="42" fillId="0" borderId="35" xfId="0" applyFont="1" applyBorder="1" applyAlignment="1">
      <alignment vertical="center"/>
    </xf>
    <xf numFmtId="0" fontId="45" fillId="0" borderId="0" xfId="0" applyFont="1" applyAlignment="1">
      <alignment vertical="center"/>
    </xf>
    <xf numFmtId="0" fontId="46" fillId="0" borderId="0" xfId="0" applyFont="1" applyAlignment="1">
      <alignment horizontal="left" vertical="center"/>
    </xf>
    <xf numFmtId="0" fontId="46" fillId="0" borderId="0" xfId="0" applyFont="1" applyAlignment="1">
      <alignment vertical="center"/>
    </xf>
    <xf numFmtId="0" fontId="47" fillId="0" borderId="0" xfId="0" applyFont="1" applyAlignment="1">
      <alignment vertical="center"/>
    </xf>
    <xf numFmtId="0" fontId="42" fillId="0" borderId="0" xfId="0" applyFont="1" applyAlignment="1">
      <alignment vertical="center"/>
    </xf>
    <xf numFmtId="0" fontId="0" fillId="0" borderId="0" xfId="0" applyFont="1" applyAlignment="1"/>
    <xf numFmtId="0" fontId="0" fillId="0" borderId="0" xfId="0" applyFont="1" applyBorder="1" applyAlignment="1">
      <alignment horizontal="right" vertical="center"/>
    </xf>
    <xf numFmtId="0" fontId="45" fillId="0" borderId="0" xfId="0" applyFont="1" applyAlignment="1">
      <alignment horizontal="center" vertical="center"/>
    </xf>
    <xf numFmtId="0" fontId="11" fillId="0" borderId="0" xfId="0" applyFont="1" applyAlignment="1"/>
    <xf numFmtId="0" fontId="25" fillId="0" borderId="0" xfId="0" applyFont="1" applyAlignment="1"/>
    <xf numFmtId="0" fontId="47" fillId="0" borderId="0" xfId="0" applyFont="1" applyAlignment="1">
      <alignment horizontal="left" vertical="center"/>
    </xf>
    <xf numFmtId="0" fontId="48" fillId="0" borderId="0" xfId="0" applyFont="1" applyAlignment="1"/>
    <xf numFmtId="0" fontId="46" fillId="0" borderId="0" xfId="0" applyFont="1" applyFill="1" applyAlignment="1">
      <alignment horizontal="left" vertical="center"/>
    </xf>
    <xf numFmtId="0" fontId="46" fillId="0" borderId="0" xfId="0" applyFont="1" applyAlignment="1"/>
    <xf numFmtId="0" fontId="48" fillId="0" borderId="0" xfId="0" applyFont="1" applyAlignment="1">
      <alignment horizontal="right" vertical="center"/>
    </xf>
    <xf numFmtId="0" fontId="48" fillId="0" borderId="0" xfId="0" applyFont="1" applyAlignment="1">
      <alignment horizontal="left"/>
    </xf>
    <xf numFmtId="0" fontId="46" fillId="0" borderId="0" xfId="0" applyFont="1" applyAlignment="1">
      <alignment horizontal="right" vertical="center"/>
    </xf>
    <xf numFmtId="0" fontId="48" fillId="0" borderId="0" xfId="0" applyFont="1" applyAlignment="1">
      <alignment horizontal="left" vertical="center"/>
    </xf>
    <xf numFmtId="0" fontId="49" fillId="0" borderId="0" xfId="0" applyFont="1" applyAlignment="1">
      <alignment horizontal="center" vertical="center"/>
    </xf>
    <xf numFmtId="0" fontId="50" fillId="0" borderId="0" xfId="0" applyFont="1" applyAlignment="1">
      <alignment horizontal="center" vertical="center"/>
    </xf>
    <xf numFmtId="0" fontId="51" fillId="0" borderId="0" xfId="0" applyFont="1" applyAlignment="1">
      <alignment vertical="center"/>
    </xf>
    <xf numFmtId="0" fontId="51" fillId="0" borderId="0" xfId="0" applyFont="1" applyAlignment="1"/>
    <xf numFmtId="0" fontId="48" fillId="0" borderId="0" xfId="1" applyFont="1">
      <alignment vertical="center"/>
    </xf>
    <xf numFmtId="0" fontId="52" fillId="0" borderId="0" xfId="0" applyFont="1" applyAlignment="1">
      <alignment horizontal="right" vertical="center"/>
    </xf>
    <xf numFmtId="0" fontId="48" fillId="0" borderId="0" xfId="0" applyFont="1" applyAlignment="1">
      <alignment vertical="center"/>
    </xf>
    <xf numFmtId="0" fontId="53" fillId="0" borderId="0" xfId="0" applyFont="1" applyAlignment="1"/>
    <xf numFmtId="0" fontId="48" fillId="0" borderId="0" xfId="1" applyFont="1" applyBorder="1">
      <alignment vertical="center"/>
    </xf>
    <xf numFmtId="0" fontId="54" fillId="0" borderId="0" xfId="1" applyFont="1" applyBorder="1">
      <alignment vertical="center"/>
    </xf>
    <xf numFmtId="0" fontId="48" fillId="0" borderId="0" xfId="1" applyFont="1" applyBorder="1" applyAlignment="1">
      <alignment horizontal="right" vertical="center"/>
    </xf>
    <xf numFmtId="0" fontId="51" fillId="0" borderId="0" xfId="1" applyFont="1">
      <alignment vertical="center"/>
    </xf>
    <xf numFmtId="0" fontId="48" fillId="0" borderId="0" xfId="1" applyFont="1" applyBorder="1" applyAlignment="1">
      <alignment horizontal="center" vertical="center"/>
    </xf>
    <xf numFmtId="0" fontId="51" fillId="0" borderId="0" xfId="1" applyFont="1" applyBorder="1">
      <alignment vertical="center"/>
    </xf>
    <xf numFmtId="0" fontId="53" fillId="0" borderId="0" xfId="0" applyFont="1">
      <alignment vertical="center"/>
    </xf>
    <xf numFmtId="0" fontId="58" fillId="0" borderId="0" xfId="0" applyFont="1" applyAlignment="1">
      <alignment horizontal="center" vertical="center" wrapText="1"/>
    </xf>
    <xf numFmtId="0" fontId="57" fillId="0" borderId="0" xfId="0" applyFont="1" applyAlignment="1">
      <alignment horizontal="center" vertical="center" wrapText="1"/>
    </xf>
    <xf numFmtId="0" fontId="58" fillId="0" borderId="0" xfId="0" applyFont="1" applyAlignment="1">
      <alignment horizontal="distributed" vertical="top"/>
    </xf>
    <xf numFmtId="38" fontId="58" fillId="0" borderId="0" xfId="16" applyFont="1" applyAlignment="1">
      <alignment horizontal="right" vertical="top"/>
    </xf>
    <xf numFmtId="38" fontId="58" fillId="0" borderId="0" xfId="16" applyFont="1" applyAlignment="1">
      <alignment vertical="top"/>
    </xf>
    <xf numFmtId="0" fontId="59" fillId="0" borderId="0" xfId="0" applyFont="1" applyAlignment="1">
      <alignment vertical="top"/>
    </xf>
    <xf numFmtId="0" fontId="59" fillId="0" borderId="0" xfId="0" applyFont="1">
      <alignment vertical="center"/>
    </xf>
    <xf numFmtId="38" fontId="61" fillId="0" borderId="0" xfId="16" applyFont="1" applyAlignment="1">
      <alignment vertical="top"/>
    </xf>
    <xf numFmtId="0" fontId="58" fillId="0" borderId="0" xfId="0" applyFont="1" applyAlignment="1">
      <alignment horizontal="distributed" vertical="center"/>
    </xf>
    <xf numFmtId="38" fontId="58" fillId="0" borderId="0" xfId="16" applyFont="1" applyAlignment="1">
      <alignment horizontal="right" vertical="center"/>
    </xf>
    <xf numFmtId="38" fontId="58" fillId="0" borderId="0" xfId="16" applyFont="1">
      <alignment vertical="center"/>
    </xf>
    <xf numFmtId="38" fontId="61" fillId="0" borderId="0" xfId="16" applyFont="1">
      <alignment vertical="center"/>
    </xf>
    <xf numFmtId="0" fontId="58" fillId="0" borderId="0" xfId="0" applyFont="1" applyAlignment="1"/>
    <xf numFmtId="0" fontId="58" fillId="0" borderId="0" xfId="0" applyFont="1" applyAlignment="1">
      <alignment horizontal="distributed"/>
    </xf>
    <xf numFmtId="0" fontId="59" fillId="0" borderId="0" xfId="0" applyFont="1" applyAlignment="1"/>
    <xf numFmtId="0" fontId="58" fillId="0" borderId="0" xfId="0" applyFont="1" applyAlignment="1">
      <alignment horizontal="right"/>
    </xf>
    <xf numFmtId="0" fontId="58" fillId="0" borderId="0" xfId="0" applyFont="1">
      <alignment vertical="center"/>
    </xf>
    <xf numFmtId="0" fontId="57" fillId="0" borderId="0" xfId="0" applyFont="1">
      <alignment vertical="center"/>
    </xf>
    <xf numFmtId="0" fontId="63" fillId="0" borderId="0" xfId="1" applyFont="1">
      <alignment vertical="center"/>
    </xf>
    <xf numFmtId="0" fontId="64" fillId="0" borderId="0" xfId="1" applyFont="1" applyAlignment="1">
      <alignment horizontal="center" vertical="center"/>
    </xf>
    <xf numFmtId="0" fontId="64" fillId="0" borderId="0" xfId="1" applyFont="1">
      <alignment vertical="center"/>
    </xf>
    <xf numFmtId="0" fontId="63" fillId="0" borderId="0" xfId="1" applyFont="1" applyAlignment="1">
      <alignment horizontal="right" vertical="center"/>
    </xf>
    <xf numFmtId="0" fontId="63" fillId="0" borderId="0" xfId="1" quotePrefix="1" applyFont="1">
      <alignment vertical="center"/>
    </xf>
    <xf numFmtId="0" fontId="65" fillId="0" borderId="0" xfId="17" applyFont="1">
      <alignment vertical="center"/>
    </xf>
    <xf numFmtId="0" fontId="66" fillId="0" borderId="0" xfId="17" applyFont="1" applyAlignment="1">
      <alignment horizontal="center" vertical="center"/>
    </xf>
    <xf numFmtId="0" fontId="66" fillId="0" borderId="0" xfId="17" applyFont="1">
      <alignment vertical="center"/>
    </xf>
    <xf numFmtId="0" fontId="67" fillId="0" borderId="0" xfId="0" applyFont="1">
      <alignment vertical="center"/>
    </xf>
    <xf numFmtId="38" fontId="65" fillId="0" borderId="0" xfId="2" applyFont="1">
      <alignment vertical="center"/>
    </xf>
    <xf numFmtId="38" fontId="65" fillId="0" borderId="0" xfId="16" applyFont="1" applyFill="1">
      <alignment vertical="center"/>
    </xf>
    <xf numFmtId="38" fontId="68" fillId="0" borderId="0" xfId="18" applyFont="1" applyFill="1">
      <alignment vertical="center"/>
    </xf>
    <xf numFmtId="38" fontId="66" fillId="0" borderId="0" xfId="18" applyFont="1" applyFill="1">
      <alignment vertical="center"/>
    </xf>
    <xf numFmtId="38" fontId="65" fillId="0" borderId="0" xfId="18" applyFont="1" applyFill="1">
      <alignment vertical="center"/>
    </xf>
    <xf numFmtId="38" fontId="66" fillId="0" borderId="0" xfId="18" applyFont="1">
      <alignment vertical="center"/>
    </xf>
    <xf numFmtId="38" fontId="65" fillId="0" borderId="0" xfId="18" applyFont="1" applyAlignment="1"/>
    <xf numFmtId="0" fontId="69" fillId="0" borderId="0" xfId="1" applyFont="1">
      <alignment vertical="center"/>
    </xf>
    <xf numFmtId="0" fontId="65" fillId="0" borderId="0" xfId="1" applyFont="1">
      <alignment vertical="center"/>
    </xf>
    <xf numFmtId="0" fontId="65" fillId="0" borderId="0" xfId="1" applyFont="1" applyFill="1">
      <alignment vertical="center"/>
    </xf>
    <xf numFmtId="0" fontId="46" fillId="0" borderId="0" xfId="17" applyFont="1" applyBorder="1">
      <alignment vertical="center"/>
    </xf>
    <xf numFmtId="0" fontId="42" fillId="0" borderId="0" xfId="17" applyFont="1" applyBorder="1">
      <alignment vertical="center"/>
    </xf>
    <xf numFmtId="0" fontId="46" fillId="0" borderId="0" xfId="17" applyFont="1">
      <alignment vertical="center"/>
    </xf>
    <xf numFmtId="0" fontId="70" fillId="0" borderId="0" xfId="17" applyFont="1" applyBorder="1">
      <alignment vertical="center"/>
    </xf>
    <xf numFmtId="0" fontId="70" fillId="0" borderId="0" xfId="17" applyFont="1" applyBorder="1" applyAlignment="1">
      <alignment horizontal="right" vertical="center"/>
    </xf>
    <xf numFmtId="0" fontId="53" fillId="0" borderId="0" xfId="17" applyFont="1">
      <alignment vertical="center"/>
    </xf>
    <xf numFmtId="0" fontId="59" fillId="0" borderId="0" xfId="17" applyFont="1" applyBorder="1">
      <alignment vertical="center"/>
    </xf>
    <xf numFmtId="0" fontId="46" fillId="0" borderId="0" xfId="17" applyFont="1" applyBorder="1" applyAlignment="1">
      <alignment horizontal="right" vertical="center"/>
    </xf>
    <xf numFmtId="0" fontId="70" fillId="0" borderId="0" xfId="17" applyFont="1" applyFill="1" applyBorder="1">
      <alignment vertical="center"/>
    </xf>
    <xf numFmtId="0" fontId="42" fillId="0" borderId="0" xfId="17" applyFont="1" applyFill="1" applyBorder="1">
      <alignment vertical="center"/>
    </xf>
    <xf numFmtId="0" fontId="46" fillId="0" borderId="0" xfId="17" applyFont="1" applyFill="1" applyBorder="1">
      <alignment vertical="center"/>
    </xf>
    <xf numFmtId="0" fontId="46" fillId="0" borderId="0" xfId="17" applyFont="1" applyFill="1" applyBorder="1" applyAlignment="1">
      <alignment horizontal="right" vertical="center"/>
    </xf>
    <xf numFmtId="0" fontId="46" fillId="0" borderId="0" xfId="17" applyFont="1" applyFill="1">
      <alignment vertical="center"/>
    </xf>
    <xf numFmtId="0" fontId="71" fillId="0" borderId="0" xfId="17" applyFont="1" applyBorder="1">
      <alignment vertical="center"/>
    </xf>
    <xf numFmtId="0" fontId="72" fillId="0" borderId="0" xfId="17" applyFont="1" applyBorder="1">
      <alignment vertical="center"/>
    </xf>
    <xf numFmtId="0" fontId="71" fillId="0" borderId="0" xfId="17" applyFont="1" applyBorder="1" applyAlignment="1">
      <alignment horizontal="right" vertical="center"/>
    </xf>
    <xf numFmtId="0" fontId="70" fillId="0" borderId="0" xfId="17" quotePrefix="1" applyFont="1" applyBorder="1" applyAlignment="1">
      <alignment horizontal="center" vertical="center"/>
    </xf>
    <xf numFmtId="0" fontId="70" fillId="0" borderId="0" xfId="17" quotePrefix="1" applyFont="1" applyFill="1" applyBorder="1">
      <alignment vertical="center"/>
    </xf>
    <xf numFmtId="0" fontId="59" fillId="0" borderId="0" xfId="17" applyFont="1" applyFill="1" applyBorder="1">
      <alignment vertical="center"/>
    </xf>
    <xf numFmtId="0" fontId="74" fillId="0" borderId="0" xfId="17" applyFont="1" applyFill="1" applyBorder="1">
      <alignment vertical="center"/>
    </xf>
    <xf numFmtId="0" fontId="59" fillId="0" borderId="0" xfId="17" applyFont="1">
      <alignment vertical="center"/>
    </xf>
    <xf numFmtId="0" fontId="70" fillId="0" borderId="0" xfId="17" applyFont="1">
      <alignment vertical="center"/>
    </xf>
    <xf numFmtId="0" fontId="71" fillId="0" borderId="0" xfId="17" applyFont="1" applyFill="1" applyBorder="1">
      <alignment vertical="center"/>
    </xf>
    <xf numFmtId="0" fontId="70" fillId="0" borderId="0" xfId="17" quotePrefix="1" applyFont="1" applyBorder="1">
      <alignment vertical="center"/>
    </xf>
    <xf numFmtId="0" fontId="53" fillId="0" borderId="0" xfId="17" applyFont="1" applyBorder="1">
      <alignment vertical="center"/>
    </xf>
    <xf numFmtId="38" fontId="46" fillId="0" borderId="0" xfId="18" applyFont="1" applyBorder="1">
      <alignment vertical="center"/>
    </xf>
    <xf numFmtId="0" fontId="70" fillId="0" borderId="0" xfId="17" applyFont="1" applyFill="1" applyBorder="1" applyAlignment="1">
      <alignment horizontal="center" vertical="center"/>
    </xf>
    <xf numFmtId="58" fontId="70" fillId="0" borderId="0" xfId="17" applyNumberFormat="1" applyFont="1" applyFill="1" applyBorder="1" applyAlignment="1">
      <alignment horizontal="center" vertical="center"/>
    </xf>
    <xf numFmtId="0" fontId="70" fillId="0" borderId="0" xfId="17" applyFont="1" applyFill="1" applyBorder="1" applyAlignment="1">
      <alignment vertical="center"/>
    </xf>
    <xf numFmtId="0" fontId="75" fillId="0" borderId="0" xfId="17" applyFont="1" applyBorder="1">
      <alignment vertical="center"/>
    </xf>
    <xf numFmtId="0" fontId="53" fillId="0" borderId="0" xfId="17" applyFont="1" applyFill="1" applyBorder="1">
      <alignment vertical="center"/>
    </xf>
    <xf numFmtId="0" fontId="53" fillId="0" borderId="0" xfId="17" applyFont="1" applyFill="1">
      <alignment vertical="center"/>
    </xf>
    <xf numFmtId="0" fontId="70" fillId="0" borderId="0" xfId="17" applyFont="1" applyFill="1">
      <alignment vertical="center"/>
    </xf>
    <xf numFmtId="0" fontId="70" fillId="0" borderId="0" xfId="17" applyFont="1" applyBorder="1" applyAlignment="1">
      <alignment horizontal="center" vertical="center"/>
    </xf>
    <xf numFmtId="0" fontId="70" fillId="0" borderId="0" xfId="17" applyFont="1" applyBorder="1" applyAlignment="1">
      <alignment horizontal="left" vertical="center"/>
    </xf>
    <xf numFmtId="0" fontId="72" fillId="0" borderId="0" xfId="17" applyFont="1" applyBorder="1" applyAlignment="1">
      <alignment horizontal="right" vertical="center"/>
    </xf>
    <xf numFmtId="0" fontId="46" fillId="0" borderId="0" xfId="17" applyFont="1" applyBorder="1" applyAlignment="1">
      <alignment horizontal="center" vertical="center"/>
    </xf>
    <xf numFmtId="0" fontId="46" fillId="0" borderId="0" xfId="17" quotePrefix="1" applyFont="1" applyBorder="1" applyAlignment="1">
      <alignment horizontal="center" vertical="center"/>
    </xf>
    <xf numFmtId="0" fontId="46" fillId="0" borderId="0" xfId="17" applyFont="1" applyAlignment="1">
      <alignment horizontal="center" vertical="center"/>
    </xf>
    <xf numFmtId="38" fontId="53" fillId="0" borderId="0" xfId="2" applyFont="1">
      <alignment vertical="center"/>
    </xf>
    <xf numFmtId="38" fontId="53" fillId="0" borderId="0" xfId="2" applyFont="1" applyBorder="1">
      <alignment vertical="center"/>
    </xf>
    <xf numFmtId="0" fontId="53" fillId="0" borderId="0" xfId="0" applyFont="1" applyBorder="1">
      <alignment vertical="center"/>
    </xf>
    <xf numFmtId="38" fontId="53" fillId="0" borderId="70" xfId="16" applyFont="1" applyFill="1" applyBorder="1">
      <alignment vertical="center"/>
    </xf>
    <xf numFmtId="38" fontId="71" fillId="0" borderId="42" xfId="16" applyFont="1" applyFill="1" applyBorder="1" applyAlignment="1">
      <alignment horizontal="center" vertical="center"/>
    </xf>
    <xf numFmtId="38" fontId="53" fillId="0" borderId="21" xfId="16" applyFont="1" applyFill="1" applyBorder="1">
      <alignment vertical="center"/>
    </xf>
    <xf numFmtId="38" fontId="53" fillId="0" borderId="28" xfId="16" applyFont="1" applyFill="1" applyBorder="1">
      <alignment vertical="center"/>
    </xf>
    <xf numFmtId="38" fontId="53" fillId="0" borderId="20" xfId="16" applyFont="1" applyFill="1" applyBorder="1">
      <alignment vertical="center"/>
    </xf>
    <xf numFmtId="38" fontId="53" fillId="0" borderId="0" xfId="16" applyFont="1" applyFill="1">
      <alignment vertical="center"/>
    </xf>
    <xf numFmtId="38" fontId="53" fillId="0" borderId="69" xfId="16" applyFont="1" applyFill="1" applyBorder="1" applyAlignment="1">
      <alignment horizontal="center" vertical="center"/>
    </xf>
    <xf numFmtId="38" fontId="71" fillId="0" borderId="58" xfId="16" applyFont="1" applyFill="1" applyBorder="1" applyAlignment="1">
      <alignment horizontal="center" vertical="center"/>
    </xf>
    <xf numFmtId="38" fontId="53" fillId="0" borderId="12" xfId="16" applyFont="1" applyFill="1" applyBorder="1">
      <alignment vertical="center"/>
    </xf>
    <xf numFmtId="38" fontId="53" fillId="0" borderId="8" xfId="16" applyFont="1" applyFill="1" applyBorder="1">
      <alignment vertical="center"/>
    </xf>
    <xf numFmtId="38" fontId="71" fillId="0" borderId="53" xfId="16" applyFont="1" applyFill="1" applyBorder="1" applyAlignment="1">
      <alignment horizontal="center" vertical="center" shrinkToFit="1"/>
    </xf>
    <xf numFmtId="38" fontId="71" fillId="0" borderId="53" xfId="16" applyFont="1" applyFill="1" applyBorder="1" applyAlignment="1">
      <alignment horizontal="center" vertical="center"/>
    </xf>
    <xf numFmtId="38" fontId="53" fillId="0" borderId="74" xfId="16" applyFont="1" applyFill="1" applyBorder="1">
      <alignment vertical="center"/>
    </xf>
    <xf numFmtId="38" fontId="53" fillId="0" borderId="15" xfId="16" applyFont="1" applyFill="1" applyBorder="1">
      <alignment vertical="center"/>
    </xf>
    <xf numFmtId="38" fontId="53" fillId="0" borderId="73" xfId="16" applyFont="1" applyFill="1" applyBorder="1">
      <alignment vertical="center"/>
    </xf>
    <xf numFmtId="38" fontId="53" fillId="0" borderId="68" xfId="16" applyFont="1" applyFill="1" applyBorder="1">
      <alignment vertical="center"/>
    </xf>
    <xf numFmtId="38" fontId="71" fillId="0" borderId="46" xfId="16" applyFont="1" applyFill="1" applyBorder="1" applyAlignment="1">
      <alignment horizontal="center" vertical="center"/>
    </xf>
    <xf numFmtId="38" fontId="53" fillId="0" borderId="44" xfId="16" applyFont="1" applyFill="1" applyBorder="1">
      <alignment vertical="center"/>
    </xf>
    <xf numFmtId="38" fontId="53" fillId="0" borderId="43" xfId="16" applyFont="1" applyFill="1" applyBorder="1">
      <alignment vertical="center"/>
    </xf>
    <xf numFmtId="38" fontId="71" fillId="0" borderId="45" xfId="16" applyFont="1" applyFill="1" applyBorder="1" applyAlignment="1">
      <alignment horizontal="center" vertical="center"/>
    </xf>
    <xf numFmtId="0" fontId="76" fillId="0" borderId="0" xfId="0" applyFont="1" applyFill="1">
      <alignment vertical="center"/>
    </xf>
    <xf numFmtId="38" fontId="53" fillId="0" borderId="0" xfId="16" applyFont="1" applyFill="1" applyBorder="1">
      <alignment vertical="center"/>
    </xf>
    <xf numFmtId="38" fontId="46" fillId="0" borderId="117" xfId="18" applyFont="1" applyBorder="1">
      <alignment vertical="center"/>
    </xf>
    <xf numFmtId="38" fontId="42" fillId="0" borderId="36" xfId="18" applyFont="1" applyBorder="1">
      <alignment vertical="center"/>
    </xf>
    <xf numFmtId="38" fontId="46" fillId="0" borderId="11" xfId="18" applyFont="1" applyBorder="1">
      <alignment vertical="center"/>
    </xf>
    <xf numFmtId="38" fontId="46" fillId="0" borderId="0" xfId="18" applyFont="1" applyFill="1">
      <alignment vertical="center"/>
    </xf>
    <xf numFmtId="38" fontId="42" fillId="0" borderId="0" xfId="18" applyFont="1" applyFill="1">
      <alignment vertical="center"/>
    </xf>
    <xf numFmtId="38" fontId="53" fillId="0" borderId="0" xfId="18" applyFont="1" applyFill="1">
      <alignment vertical="center"/>
    </xf>
    <xf numFmtId="38" fontId="46" fillId="0" borderId="139" xfId="18" applyFont="1" applyBorder="1" applyAlignment="1">
      <alignment horizontal="right" vertical="center"/>
    </xf>
    <xf numFmtId="38" fontId="46" fillId="0" borderId="36" xfId="18" applyFont="1" applyBorder="1">
      <alignment vertical="center"/>
    </xf>
    <xf numFmtId="38" fontId="46" fillId="0" borderId="131" xfId="18" applyFont="1" applyBorder="1">
      <alignment vertical="center"/>
    </xf>
    <xf numFmtId="38" fontId="72" fillId="0" borderId="3" xfId="18" applyFont="1" applyBorder="1">
      <alignment vertical="center"/>
    </xf>
    <xf numFmtId="38" fontId="72" fillId="0" borderId="40" xfId="18" applyFont="1" applyBorder="1">
      <alignment vertical="center"/>
    </xf>
    <xf numFmtId="38" fontId="72" fillId="0" borderId="2" xfId="18" applyFont="1" applyBorder="1">
      <alignment vertical="center"/>
    </xf>
    <xf numFmtId="38" fontId="72" fillId="0" borderId="4" xfId="18" applyFont="1" applyBorder="1" applyAlignment="1">
      <alignment horizontal="right" vertical="center"/>
    </xf>
    <xf numFmtId="38" fontId="46" fillId="0" borderId="113" xfId="18" applyFont="1" applyBorder="1">
      <alignment vertical="center"/>
    </xf>
    <xf numFmtId="38" fontId="46" fillId="0" borderId="138" xfId="18" applyFont="1" applyBorder="1">
      <alignment vertical="center"/>
    </xf>
    <xf numFmtId="38" fontId="72" fillId="0" borderId="52" xfId="18" applyFont="1" applyBorder="1">
      <alignment vertical="center"/>
    </xf>
    <xf numFmtId="38" fontId="72" fillId="0" borderId="36" xfId="18" applyFont="1" applyBorder="1" applyAlignment="1">
      <alignment horizontal="right" vertical="center"/>
    </xf>
    <xf numFmtId="38" fontId="46" fillId="0" borderId="116" xfId="18" applyFont="1" applyBorder="1">
      <alignment vertical="center"/>
    </xf>
    <xf numFmtId="38" fontId="72" fillId="0" borderId="25" xfId="18" applyFont="1" applyBorder="1">
      <alignment vertical="center"/>
    </xf>
    <xf numFmtId="38" fontId="46" fillId="0" borderId="26" xfId="18" applyFont="1" applyBorder="1">
      <alignment vertical="center"/>
    </xf>
    <xf numFmtId="38" fontId="46" fillId="0" borderId="4" xfId="18" applyFont="1" applyBorder="1">
      <alignment vertical="center"/>
    </xf>
    <xf numFmtId="38" fontId="46" fillId="0" borderId="27" xfId="18" applyFont="1" applyBorder="1" applyAlignment="1">
      <alignment horizontal="center" vertical="center"/>
    </xf>
    <xf numFmtId="38" fontId="72" fillId="0" borderId="35" xfId="18" applyFont="1" applyBorder="1" applyAlignment="1">
      <alignment horizontal="center" vertical="center"/>
    </xf>
    <xf numFmtId="38" fontId="72" fillId="0" borderId="35" xfId="18" applyFont="1" applyBorder="1">
      <alignment vertical="center"/>
    </xf>
    <xf numFmtId="38" fontId="72" fillId="0" borderId="35" xfId="18" applyFont="1" applyBorder="1" applyAlignment="1">
      <alignment horizontal="right" vertical="center"/>
    </xf>
    <xf numFmtId="38" fontId="46" fillId="0" borderId="35" xfId="18" applyFont="1" applyBorder="1">
      <alignment vertical="center"/>
    </xf>
    <xf numFmtId="38" fontId="72" fillId="0" borderId="35" xfId="18" quotePrefix="1" applyFont="1" applyBorder="1" applyAlignment="1">
      <alignment horizontal="center" vertical="center"/>
    </xf>
    <xf numFmtId="38" fontId="46" fillId="0" borderId="81" xfId="18" applyFont="1" applyBorder="1" applyAlignment="1">
      <alignment horizontal="center" vertical="center"/>
    </xf>
    <xf numFmtId="38" fontId="46" fillId="0" borderId="124" xfId="18" applyFont="1" applyBorder="1" applyAlignment="1">
      <alignment horizontal="center" vertical="center"/>
    </xf>
    <xf numFmtId="38" fontId="46" fillId="0" borderId="83" xfId="18" applyFont="1" applyBorder="1" applyAlignment="1">
      <alignment horizontal="center" vertical="center"/>
    </xf>
    <xf numFmtId="38" fontId="46" fillId="0" borderId="122" xfId="18" applyFont="1" applyBorder="1" applyAlignment="1">
      <alignment horizontal="center" vertical="center"/>
    </xf>
    <xf numFmtId="38" fontId="46" fillId="0" borderId="57" xfId="18" applyFont="1" applyBorder="1">
      <alignment vertical="center"/>
    </xf>
    <xf numFmtId="38" fontId="46" fillId="0" borderId="117" xfId="18" applyFont="1" applyFill="1" applyBorder="1">
      <alignment vertical="center"/>
    </xf>
    <xf numFmtId="38" fontId="46" fillId="0" borderId="61" xfId="18" applyFont="1" applyBorder="1">
      <alignment vertical="center"/>
    </xf>
    <xf numFmtId="38" fontId="46" fillId="0" borderId="0" xfId="18" applyFont="1" applyFill="1" applyBorder="1">
      <alignment vertical="center"/>
    </xf>
    <xf numFmtId="38" fontId="53" fillId="0" borderId="0" xfId="18" applyFont="1" applyFill="1" applyBorder="1">
      <alignment vertical="center"/>
    </xf>
    <xf numFmtId="38" fontId="46" fillId="0" borderId="138" xfId="18" applyFont="1" applyFill="1" applyBorder="1">
      <alignment vertical="center"/>
    </xf>
    <xf numFmtId="38" fontId="46" fillId="0" borderId="114" xfId="18" applyFont="1" applyBorder="1">
      <alignment vertical="center"/>
    </xf>
    <xf numFmtId="38" fontId="46" fillId="0" borderId="106" xfId="18" applyFont="1" applyBorder="1">
      <alignment vertical="center"/>
    </xf>
    <xf numFmtId="38" fontId="46" fillId="0" borderId="113" xfId="18" applyFont="1" applyFill="1" applyBorder="1">
      <alignment vertical="center"/>
    </xf>
    <xf numFmtId="38" fontId="46" fillId="0" borderId="72" xfId="18" applyFont="1" applyFill="1" applyBorder="1">
      <alignment vertical="center"/>
    </xf>
    <xf numFmtId="38" fontId="72" fillId="0" borderId="0" xfId="18" applyFont="1" applyFill="1" applyBorder="1" applyAlignment="1">
      <alignment horizontal="center" vertical="center"/>
    </xf>
    <xf numFmtId="38" fontId="72" fillId="0" borderId="0" xfId="18" applyFont="1" applyFill="1" applyBorder="1" applyAlignment="1">
      <alignment horizontal="right" vertical="center"/>
    </xf>
    <xf numFmtId="38" fontId="46" fillId="0" borderId="0" xfId="18" applyFont="1" applyFill="1" applyAlignment="1">
      <alignment horizontal="right" vertical="center"/>
    </xf>
    <xf numFmtId="38" fontId="46" fillId="0" borderId="122" xfId="18" applyFont="1" applyFill="1" applyBorder="1" applyAlignment="1">
      <alignment horizontal="center" vertical="center"/>
    </xf>
    <xf numFmtId="38" fontId="46" fillId="0" borderId="81" xfId="18" applyFont="1" applyFill="1" applyBorder="1" applyAlignment="1">
      <alignment horizontal="center" vertical="center"/>
    </xf>
    <xf numFmtId="38" fontId="72" fillId="0" borderId="69" xfId="18" applyFont="1" applyFill="1" applyBorder="1">
      <alignment vertical="center"/>
    </xf>
    <xf numFmtId="38" fontId="46" fillId="0" borderId="121" xfId="18" applyFont="1" applyFill="1" applyBorder="1">
      <alignment vertical="center"/>
    </xf>
    <xf numFmtId="38" fontId="46" fillId="0" borderId="84" xfId="18" applyFont="1" applyFill="1" applyBorder="1">
      <alignment vertical="center"/>
    </xf>
    <xf numFmtId="38" fontId="46" fillId="0" borderId="101" xfId="18" applyFont="1" applyFill="1" applyBorder="1">
      <alignment vertical="center"/>
    </xf>
    <xf numFmtId="38" fontId="72" fillId="0" borderId="2" xfId="18" applyFont="1" applyFill="1" applyBorder="1">
      <alignment vertical="center"/>
    </xf>
    <xf numFmtId="38" fontId="72" fillId="0" borderId="4" xfId="18" applyFont="1" applyFill="1" applyBorder="1" applyAlignment="1">
      <alignment horizontal="right" vertical="center"/>
    </xf>
    <xf numFmtId="38" fontId="46" fillId="0" borderId="134" xfId="18" applyFont="1" applyFill="1" applyBorder="1">
      <alignment vertical="center"/>
    </xf>
    <xf numFmtId="38" fontId="46" fillId="0" borderId="80" xfId="18" applyFont="1" applyFill="1" applyBorder="1">
      <alignment vertical="center"/>
    </xf>
    <xf numFmtId="38" fontId="70" fillId="0" borderId="69" xfId="18" applyFont="1" applyFill="1" applyBorder="1" applyAlignment="1">
      <alignment horizontal="center" vertical="center"/>
    </xf>
    <xf numFmtId="38" fontId="46" fillId="0" borderId="128" xfId="18" applyFont="1" applyFill="1" applyBorder="1">
      <alignment vertical="center"/>
    </xf>
    <xf numFmtId="38" fontId="46" fillId="0" borderId="128" xfId="18" applyFont="1" applyFill="1" applyBorder="1" applyAlignment="1">
      <alignment horizontal="center"/>
    </xf>
    <xf numFmtId="38" fontId="72" fillId="0" borderId="128" xfId="18" applyFont="1" applyFill="1" applyBorder="1" applyAlignment="1">
      <alignment horizontal="center" vertical="top"/>
    </xf>
    <xf numFmtId="38" fontId="46" fillId="0" borderId="127" xfId="18" applyFont="1" applyFill="1" applyBorder="1">
      <alignment vertical="center"/>
    </xf>
    <xf numFmtId="38" fontId="72" fillId="0" borderId="25" xfId="18" applyFont="1" applyFill="1" applyBorder="1">
      <alignment vertical="center"/>
    </xf>
    <xf numFmtId="38" fontId="72" fillId="0" borderId="68" xfId="18" applyFont="1" applyFill="1" applyBorder="1">
      <alignment vertical="center"/>
    </xf>
    <xf numFmtId="38" fontId="72" fillId="0" borderId="26" xfId="18" applyFont="1" applyFill="1" applyBorder="1" applyAlignment="1">
      <alignment horizontal="right" vertical="center"/>
    </xf>
    <xf numFmtId="38" fontId="46" fillId="0" borderId="70" xfId="18" applyFont="1" applyFill="1" applyBorder="1">
      <alignment vertical="center"/>
    </xf>
    <xf numFmtId="38" fontId="70" fillId="0" borderId="70" xfId="18" applyFont="1" applyFill="1" applyBorder="1" applyAlignment="1">
      <alignment vertical="center"/>
    </xf>
    <xf numFmtId="38" fontId="46" fillId="0" borderId="132" xfId="18" applyFont="1" applyFill="1" applyBorder="1">
      <alignment vertical="center"/>
    </xf>
    <xf numFmtId="38" fontId="70" fillId="0" borderId="69" xfId="18" applyFont="1" applyFill="1" applyBorder="1" applyAlignment="1">
      <alignment vertical="center"/>
    </xf>
    <xf numFmtId="38" fontId="46" fillId="0" borderId="36" xfId="18" applyFont="1" applyFill="1" applyBorder="1">
      <alignment vertical="center"/>
    </xf>
    <xf numFmtId="38" fontId="46" fillId="0" borderId="11" xfId="18" applyFont="1" applyFill="1" applyBorder="1">
      <alignment vertical="center"/>
    </xf>
    <xf numFmtId="38" fontId="70" fillId="0" borderId="68" xfId="18" applyFont="1" applyFill="1" applyBorder="1" applyAlignment="1">
      <alignment vertical="center"/>
    </xf>
    <xf numFmtId="38" fontId="46" fillId="0" borderId="131" xfId="18" applyFont="1" applyFill="1" applyBorder="1">
      <alignment vertical="center"/>
    </xf>
    <xf numFmtId="38" fontId="72" fillId="0" borderId="108" xfId="18" quotePrefix="1" applyFont="1" applyFill="1" applyBorder="1" applyAlignment="1">
      <alignment horizontal="center" vertical="center"/>
    </xf>
    <xf numFmtId="38" fontId="72" fillId="0" borderId="106" xfId="18" applyFont="1" applyFill="1" applyBorder="1" applyAlignment="1">
      <alignment horizontal="right" vertical="center"/>
    </xf>
    <xf numFmtId="38" fontId="46" fillId="0" borderId="114" xfId="18" applyFont="1" applyFill="1" applyBorder="1">
      <alignment vertical="center"/>
    </xf>
    <xf numFmtId="38" fontId="46" fillId="0" borderId="106" xfId="18" applyFont="1" applyFill="1" applyBorder="1">
      <alignment vertical="center"/>
    </xf>
    <xf numFmtId="38" fontId="46" fillId="0" borderId="124" xfId="18" applyFont="1" applyFill="1" applyBorder="1" applyAlignment="1">
      <alignment horizontal="center" vertical="center"/>
    </xf>
    <xf numFmtId="38" fontId="46" fillId="0" borderId="83" xfId="18" applyFont="1" applyFill="1" applyBorder="1" applyAlignment="1">
      <alignment horizontal="center" vertical="center"/>
    </xf>
    <xf numFmtId="38" fontId="46" fillId="0" borderId="102" xfId="18" applyFont="1" applyFill="1" applyBorder="1" applyAlignment="1">
      <alignment horizontal="center" vertical="center"/>
    </xf>
    <xf numFmtId="38" fontId="46" fillId="0" borderId="111" xfId="18" applyFont="1" applyFill="1" applyBorder="1" applyAlignment="1">
      <alignment horizontal="right" vertical="center"/>
    </xf>
    <xf numFmtId="38" fontId="72" fillId="0" borderId="108" xfId="18" applyFont="1" applyFill="1" applyBorder="1">
      <alignment vertical="center"/>
    </xf>
    <xf numFmtId="38" fontId="72" fillId="0" borderId="27" xfId="18" applyFont="1" applyFill="1" applyBorder="1">
      <alignment vertical="center"/>
    </xf>
    <xf numFmtId="38" fontId="72" fillId="0" borderId="35" xfId="18" applyFont="1" applyFill="1" applyBorder="1">
      <alignment vertical="center"/>
    </xf>
    <xf numFmtId="38" fontId="46" fillId="0" borderId="111" xfId="18" applyFont="1" applyFill="1" applyBorder="1">
      <alignment vertical="center"/>
    </xf>
    <xf numFmtId="38" fontId="53" fillId="0" borderId="101" xfId="18" applyFont="1" applyFill="1" applyBorder="1">
      <alignment vertical="center"/>
    </xf>
    <xf numFmtId="38" fontId="72" fillId="0" borderId="10" xfId="18" applyFont="1" applyFill="1" applyBorder="1" applyAlignment="1">
      <alignment horizontal="center" vertical="center"/>
    </xf>
    <xf numFmtId="38" fontId="72" fillId="0" borderId="58" xfId="18" applyFont="1" applyFill="1" applyBorder="1" applyAlignment="1">
      <alignment horizontal="center" vertical="center"/>
    </xf>
    <xf numFmtId="38" fontId="72" fillId="0" borderId="9" xfId="18" applyFont="1" applyFill="1" applyBorder="1" applyAlignment="1">
      <alignment horizontal="center" vertical="center"/>
    </xf>
    <xf numFmtId="38" fontId="72" fillId="0" borderId="11" xfId="18" applyFont="1" applyFill="1" applyBorder="1" applyAlignment="1">
      <alignment horizontal="center" vertical="center"/>
    </xf>
    <xf numFmtId="38" fontId="53" fillId="0" borderId="0" xfId="17" applyNumberFormat="1" applyFont="1" applyFill="1">
      <alignment vertical="center"/>
    </xf>
    <xf numFmtId="38" fontId="42" fillId="0" borderId="0" xfId="18" applyFont="1" applyFill="1" applyBorder="1">
      <alignment vertical="center"/>
    </xf>
    <xf numFmtId="176" fontId="53" fillId="0" borderId="0" xfId="18" applyNumberFormat="1" applyFont="1" applyFill="1" applyBorder="1">
      <alignment vertical="center"/>
    </xf>
    <xf numFmtId="38" fontId="59" fillId="0" borderId="0" xfId="18" applyFont="1" applyFill="1" applyBorder="1">
      <alignment vertical="center"/>
    </xf>
    <xf numFmtId="38" fontId="70" fillId="0" borderId="0" xfId="18" applyFont="1" applyFill="1">
      <alignment vertical="center"/>
    </xf>
    <xf numFmtId="38" fontId="46" fillId="0" borderId="0" xfId="18" applyFont="1">
      <alignment vertical="center"/>
    </xf>
    <xf numFmtId="38" fontId="53" fillId="0" borderId="0" xfId="18" applyFont="1" applyAlignment="1"/>
    <xf numFmtId="38" fontId="53" fillId="0" borderId="0" xfId="18" applyFont="1" applyBorder="1" applyAlignment="1"/>
    <xf numFmtId="0" fontId="53" fillId="0" borderId="0" xfId="1" applyFont="1">
      <alignment vertical="center"/>
    </xf>
    <xf numFmtId="0" fontId="46" fillId="0" borderId="0" xfId="1" applyFont="1">
      <alignment vertical="center"/>
    </xf>
    <xf numFmtId="0" fontId="53" fillId="0" borderId="0" xfId="1" applyFont="1" applyBorder="1">
      <alignment vertical="center"/>
    </xf>
    <xf numFmtId="0" fontId="53" fillId="0" borderId="0" xfId="1" applyFont="1" applyFill="1" applyAlignment="1">
      <alignment vertical="center"/>
    </xf>
    <xf numFmtId="0" fontId="53" fillId="0" borderId="0" xfId="1" applyFont="1" applyFill="1">
      <alignment vertical="center"/>
    </xf>
    <xf numFmtId="0" fontId="73" fillId="0" borderId="0" xfId="1" applyFont="1" applyFill="1" applyAlignment="1">
      <alignment vertical="top"/>
    </xf>
    <xf numFmtId="0" fontId="79" fillId="0" borderId="0" xfId="1" applyFont="1" applyFill="1" applyAlignment="1">
      <alignment horizontal="left" vertical="center"/>
    </xf>
    <xf numFmtId="0" fontId="53" fillId="0" borderId="0" xfId="1" applyFont="1" applyFill="1" applyAlignment="1"/>
    <xf numFmtId="0" fontId="53" fillId="0" borderId="0" xfId="1" applyFont="1" applyFill="1" applyBorder="1">
      <alignment vertical="center"/>
    </xf>
    <xf numFmtId="0" fontId="46" fillId="0" borderId="0" xfId="17" quotePrefix="1" applyFont="1" applyFill="1" applyBorder="1" applyAlignment="1">
      <alignment horizontal="center" vertical="center"/>
    </xf>
    <xf numFmtId="0" fontId="46" fillId="0" borderId="0" xfId="17" quotePrefix="1" applyFont="1" applyFill="1" applyBorder="1">
      <alignment vertical="center"/>
    </xf>
    <xf numFmtId="0" fontId="46" fillId="0" borderId="0" xfId="17" quotePrefix="1" applyFont="1" applyBorder="1">
      <alignment vertical="center"/>
    </xf>
    <xf numFmtId="38" fontId="46" fillId="0" borderId="133" xfId="18" applyFont="1" applyBorder="1">
      <alignment vertical="center"/>
    </xf>
    <xf numFmtId="38" fontId="46" fillId="0" borderId="112" xfId="18" applyFont="1" applyBorder="1">
      <alignment vertical="center"/>
    </xf>
    <xf numFmtId="38" fontId="46" fillId="0" borderId="93" xfId="18" applyFont="1" applyBorder="1">
      <alignment vertical="center"/>
    </xf>
    <xf numFmtId="38" fontId="46" fillId="0" borderId="115" xfId="18" applyFont="1" applyBorder="1">
      <alignment vertical="center"/>
    </xf>
    <xf numFmtId="38" fontId="46" fillId="0" borderId="112" xfId="18" applyFont="1" applyFill="1" applyBorder="1">
      <alignment vertical="center"/>
    </xf>
    <xf numFmtId="38" fontId="46" fillId="0" borderId="68" xfId="18" applyFont="1" applyFill="1" applyBorder="1">
      <alignment vertical="center"/>
    </xf>
    <xf numFmtId="38" fontId="70" fillId="0" borderId="0" xfId="18" applyFont="1" applyFill="1" applyBorder="1" applyAlignment="1">
      <alignment horizontal="center" vertical="center"/>
    </xf>
    <xf numFmtId="38" fontId="46" fillId="0" borderId="0" xfId="18" applyFont="1" applyFill="1" applyAlignment="1">
      <alignment horizontal="center" vertical="center"/>
    </xf>
    <xf numFmtId="38" fontId="46" fillId="0" borderId="133" xfId="18" applyFont="1" applyFill="1" applyBorder="1">
      <alignment vertical="center"/>
    </xf>
    <xf numFmtId="38" fontId="46" fillId="0" borderId="126" xfId="18" applyFont="1" applyFill="1" applyBorder="1">
      <alignment vertical="center"/>
    </xf>
    <xf numFmtId="38" fontId="46" fillId="0" borderId="79" xfId="18" applyFont="1" applyFill="1" applyBorder="1">
      <alignment vertical="center"/>
    </xf>
    <xf numFmtId="38" fontId="46" fillId="0" borderId="110" xfId="18" applyFont="1" applyFill="1" applyBorder="1">
      <alignment vertical="center"/>
    </xf>
    <xf numFmtId="38" fontId="46" fillId="0" borderId="50" xfId="18" applyFont="1" applyFill="1" applyBorder="1" applyAlignment="1">
      <alignment horizontal="center" vertical="center"/>
    </xf>
    <xf numFmtId="38" fontId="46" fillId="0" borderId="48" xfId="18" applyFont="1" applyFill="1" applyBorder="1" applyAlignment="1">
      <alignment horizontal="center" vertical="center"/>
    </xf>
    <xf numFmtId="38" fontId="46" fillId="0" borderId="125" xfId="18" applyFont="1" applyFill="1" applyBorder="1" applyAlignment="1">
      <alignment horizontal="center" vertical="center"/>
    </xf>
    <xf numFmtId="38" fontId="46" fillId="0" borderId="47" xfId="18" applyFont="1" applyFill="1" applyBorder="1" applyAlignment="1">
      <alignment horizontal="center" vertical="center"/>
    </xf>
    <xf numFmtId="38" fontId="46" fillId="0" borderId="116" xfId="18" applyFont="1" applyFill="1" applyBorder="1">
      <alignment vertical="center"/>
    </xf>
    <xf numFmtId="38" fontId="46" fillId="0" borderId="115" xfId="18" applyFont="1" applyFill="1" applyBorder="1">
      <alignment vertical="center"/>
    </xf>
    <xf numFmtId="0" fontId="70" fillId="0" borderId="50" xfId="17" applyFont="1" applyFill="1" applyBorder="1" applyAlignment="1">
      <alignment horizontal="center" vertical="center"/>
    </xf>
    <xf numFmtId="0" fontId="70" fillId="0" borderId="48" xfId="17" applyFont="1" applyFill="1" applyBorder="1" applyAlignment="1">
      <alignment horizontal="center" vertical="center"/>
    </xf>
    <xf numFmtId="0" fontId="70" fillId="0" borderId="47" xfId="17" applyFont="1" applyFill="1" applyBorder="1" applyAlignment="1">
      <alignment horizontal="center" vertical="center"/>
    </xf>
    <xf numFmtId="0" fontId="70" fillId="0" borderId="67" xfId="17" applyFont="1" applyFill="1" applyBorder="1" applyAlignment="1">
      <alignment horizontal="center" vertical="center"/>
    </xf>
    <xf numFmtId="58" fontId="70" fillId="0" borderId="67" xfId="17" applyNumberFormat="1" applyFont="1" applyFill="1" applyBorder="1" applyAlignment="1">
      <alignment horizontal="left" vertical="center"/>
    </xf>
    <xf numFmtId="0" fontId="70" fillId="0" borderId="67" xfId="17" applyFont="1" applyFill="1" applyBorder="1" applyAlignment="1">
      <alignment horizontal="left" vertical="center"/>
    </xf>
    <xf numFmtId="0" fontId="70" fillId="0" borderId="67" xfId="17" applyFont="1" applyBorder="1" applyAlignment="1">
      <alignment horizontal="center" vertical="center"/>
    </xf>
    <xf numFmtId="0" fontId="70" fillId="0" borderId="67" xfId="17" applyFont="1" applyBorder="1" applyAlignment="1">
      <alignment horizontal="left" vertical="center"/>
    </xf>
    <xf numFmtId="0" fontId="70" fillId="0" borderId="67" xfId="17" applyFont="1" applyBorder="1" applyAlignment="1">
      <alignment horizontal="center" vertical="center" shrinkToFit="1"/>
    </xf>
    <xf numFmtId="0" fontId="70" fillId="0" borderId="68" xfId="17" applyFont="1" applyBorder="1" applyAlignment="1">
      <alignment horizontal="center" vertical="center"/>
    </xf>
    <xf numFmtId="38" fontId="70" fillId="0" borderId="67" xfId="18" applyFont="1" applyBorder="1" applyAlignment="1">
      <alignment horizontal="center" vertical="center"/>
    </xf>
    <xf numFmtId="38" fontId="70" fillId="0" borderId="67" xfId="18" quotePrefix="1" applyFont="1" applyBorder="1" applyAlignment="1">
      <alignment horizontal="center" vertical="center"/>
    </xf>
    <xf numFmtId="38" fontId="46" fillId="0" borderId="67" xfId="18" applyFont="1" applyBorder="1" applyAlignment="1">
      <alignment horizontal="center" vertical="center"/>
    </xf>
    <xf numFmtId="38" fontId="70" fillId="0" borderId="67" xfId="18" quotePrefix="1" applyFont="1" applyFill="1" applyBorder="1" applyAlignment="1">
      <alignment horizontal="center" vertical="center"/>
    </xf>
    <xf numFmtId="38" fontId="46" fillId="0" borderId="67" xfId="18" applyFont="1" applyFill="1" applyBorder="1" applyAlignment="1">
      <alignment horizontal="center" vertical="center"/>
    </xf>
    <xf numFmtId="38" fontId="46" fillId="0" borderId="67" xfId="18" quotePrefix="1" applyFont="1" applyFill="1" applyBorder="1" applyAlignment="1">
      <alignment horizontal="center" vertical="center"/>
    </xf>
    <xf numFmtId="38" fontId="46" fillId="0" borderId="67" xfId="18" quotePrefix="1" applyFont="1" applyBorder="1" applyAlignment="1">
      <alignment horizontal="center" vertical="center"/>
    </xf>
    <xf numFmtId="38" fontId="72" fillId="0" borderId="67" xfId="18" quotePrefix="1" applyFont="1" applyFill="1" applyBorder="1" applyAlignment="1">
      <alignment horizontal="center" vertical="center"/>
    </xf>
    <xf numFmtId="38" fontId="72" fillId="0" borderId="67" xfId="18" quotePrefix="1" applyFont="1" applyBorder="1" applyAlignment="1">
      <alignment horizontal="center" vertical="center"/>
    </xf>
    <xf numFmtId="38" fontId="72" fillId="0" borderId="67" xfId="18" applyFont="1" applyBorder="1" applyAlignment="1">
      <alignment horizontal="center" vertical="center"/>
    </xf>
    <xf numFmtId="0" fontId="70" fillId="0" borderId="69" xfId="17" applyFont="1" applyBorder="1" applyAlignment="1">
      <alignment horizontal="center" vertical="center"/>
    </xf>
    <xf numFmtId="0" fontId="71" fillId="0" borderId="69" xfId="17" applyFont="1" applyBorder="1" applyAlignment="1">
      <alignment horizontal="center" vertical="center"/>
    </xf>
    <xf numFmtId="0" fontId="73" fillId="0" borderId="68" xfId="17" applyFont="1" applyBorder="1" applyAlignment="1">
      <alignment horizontal="center" vertical="top"/>
    </xf>
    <xf numFmtId="0" fontId="70" fillId="0" borderId="67" xfId="17" quotePrefix="1" applyFont="1" applyBorder="1" applyAlignment="1">
      <alignment horizontal="center" vertical="center"/>
    </xf>
    <xf numFmtId="0" fontId="72" fillId="0" borderId="67" xfId="17" applyFont="1" applyBorder="1" applyAlignment="1">
      <alignment horizontal="center" vertical="center"/>
    </xf>
    <xf numFmtId="0" fontId="59" fillId="0" borderId="70" xfId="17" applyFont="1" applyBorder="1" applyAlignment="1">
      <alignment horizontal="center"/>
    </xf>
    <xf numFmtId="0" fontId="59" fillId="0" borderId="69" xfId="17" applyFont="1" applyBorder="1" applyAlignment="1">
      <alignment horizontal="center" vertical="top"/>
    </xf>
    <xf numFmtId="0" fontId="70" fillId="0" borderId="70" xfId="17" applyFont="1" applyBorder="1" applyAlignment="1">
      <alignment horizontal="center"/>
    </xf>
    <xf numFmtId="0" fontId="53" fillId="0" borderId="70" xfId="17" applyFont="1" applyBorder="1" applyAlignment="1">
      <alignment horizontal="center" vertical="center"/>
    </xf>
    <xf numFmtId="0" fontId="72" fillId="0" borderId="69" xfId="17" applyFont="1" applyBorder="1" applyAlignment="1">
      <alignment horizontal="center"/>
    </xf>
    <xf numFmtId="0" fontId="59" fillId="0" borderId="69" xfId="17" applyFont="1" applyBorder="1" applyAlignment="1">
      <alignment horizontal="center" vertical="center"/>
    </xf>
    <xf numFmtId="0" fontId="53" fillId="0" borderId="69" xfId="17" applyFont="1" applyBorder="1" applyAlignment="1">
      <alignment horizontal="center" vertical="center"/>
    </xf>
    <xf numFmtId="0" fontId="72" fillId="0" borderId="69" xfId="17" applyFont="1" applyBorder="1" applyAlignment="1">
      <alignment horizontal="center" vertical="top"/>
    </xf>
    <xf numFmtId="0" fontId="59" fillId="0" borderId="67" xfId="17" applyFont="1" applyBorder="1" applyAlignment="1">
      <alignment horizontal="center" vertical="center"/>
    </xf>
    <xf numFmtId="0" fontId="43" fillId="0" borderId="0" xfId="0" applyFont="1" applyAlignment="1">
      <alignment horizontal="center" vertical="center"/>
    </xf>
    <xf numFmtId="0" fontId="48" fillId="0" borderId="0" xfId="0" applyFont="1" applyAlignment="1">
      <alignment horizontal="distributed" vertical="center"/>
    </xf>
    <xf numFmtId="0" fontId="46" fillId="0" borderId="50" xfId="17" applyFont="1" applyBorder="1" applyAlignment="1">
      <alignment horizontal="center" vertical="center"/>
    </xf>
    <xf numFmtId="0" fontId="46" fillId="0" borderId="47" xfId="17" applyFont="1" applyBorder="1" applyAlignment="1">
      <alignment horizontal="center" vertical="center"/>
    </xf>
    <xf numFmtId="0" fontId="59" fillId="0" borderId="68" xfId="17" applyFont="1" applyBorder="1" applyAlignment="1">
      <alignment horizontal="center" vertical="top"/>
    </xf>
    <xf numFmtId="0" fontId="70" fillId="0" borderId="68" xfId="17" applyFont="1" applyBorder="1" applyAlignment="1">
      <alignment horizontal="center" vertical="top"/>
    </xf>
    <xf numFmtId="0" fontId="63" fillId="0" borderId="0" xfId="1" applyFont="1" applyAlignment="1">
      <alignment horizontal="distributed" vertical="center"/>
    </xf>
    <xf numFmtId="0" fontId="55" fillId="0" borderId="0" xfId="1" applyFont="1" applyBorder="1" applyAlignment="1">
      <alignment horizontal="center" vertical="center"/>
    </xf>
    <xf numFmtId="0" fontId="63" fillId="0" borderId="0" xfId="1" applyFont="1" applyAlignment="1">
      <alignment horizontal="center" vertical="center"/>
    </xf>
    <xf numFmtId="177" fontId="63" fillId="0" borderId="0" xfId="1" applyNumberFormat="1" applyFont="1" applyAlignment="1">
      <alignment horizontal="left" vertical="center"/>
    </xf>
    <xf numFmtId="10" fontId="63" fillId="0" borderId="0" xfId="1" applyNumberFormat="1" applyFont="1" applyAlignment="1">
      <alignment horizontal="left" vertical="center"/>
    </xf>
    <xf numFmtId="0" fontId="58" fillId="0" borderId="0" xfId="0" applyFont="1" applyAlignment="1">
      <alignment horizontal="left" vertical="center"/>
    </xf>
    <xf numFmtId="0" fontId="60" fillId="0" borderId="0" xfId="0" applyFont="1" applyAlignment="1">
      <alignment horizontal="left" vertical="top" wrapText="1"/>
    </xf>
    <xf numFmtId="0" fontId="58" fillId="0" borderId="0" xfId="0" applyFont="1" applyAlignment="1">
      <alignment horizontal="left" vertical="top" wrapText="1"/>
    </xf>
    <xf numFmtId="0" fontId="56" fillId="0" borderId="0" xfId="0" applyFont="1" applyAlignment="1">
      <alignment horizontal="center" vertical="center" wrapText="1"/>
    </xf>
    <xf numFmtId="0" fontId="57" fillId="0" borderId="0" xfId="0" applyFont="1" applyAlignment="1">
      <alignment horizontal="center" vertical="center" wrapText="1"/>
    </xf>
    <xf numFmtId="6" fontId="58" fillId="0" borderId="137" xfId="19" applyFont="1" applyBorder="1" applyAlignment="1">
      <alignment horizontal="center"/>
    </xf>
    <xf numFmtId="6" fontId="62" fillId="0" borderId="0" xfId="0" applyNumberFormat="1" applyFont="1" applyAlignment="1">
      <alignment horizontal="left"/>
    </xf>
    <xf numFmtId="38" fontId="62" fillId="0" borderId="0" xfId="16" applyNumberFormat="1" applyFont="1" applyAlignment="1">
      <alignment horizontal="left"/>
    </xf>
    <xf numFmtId="0" fontId="6" fillId="0" borderId="49" xfId="1" applyFont="1" applyBorder="1" applyAlignment="1">
      <alignment horizontal="center" vertical="center"/>
    </xf>
    <xf numFmtId="0" fontId="6" fillId="0" borderId="47" xfId="1" applyFont="1" applyBorder="1" applyAlignment="1">
      <alignment horizontal="center" vertical="center"/>
    </xf>
    <xf numFmtId="0" fontId="6" fillId="0" borderId="52" xfId="1" applyFont="1" applyBorder="1" applyAlignment="1">
      <alignment horizontal="center" vertical="center"/>
    </xf>
    <xf numFmtId="0" fontId="6" fillId="0" borderId="56" xfId="1" applyFont="1" applyBorder="1" applyAlignment="1">
      <alignment horizontal="center" vertical="center"/>
    </xf>
    <xf numFmtId="0" fontId="6" fillId="0" borderId="54" xfId="1" applyFont="1" applyBorder="1" applyAlignment="1">
      <alignment horizontal="center" vertical="center"/>
    </xf>
    <xf numFmtId="0" fontId="6" fillId="0" borderId="53" xfId="1" applyFont="1" applyBorder="1" applyAlignment="1">
      <alignment horizontal="center" vertical="center"/>
    </xf>
    <xf numFmtId="0" fontId="6" fillId="0" borderId="25" xfId="1" applyFont="1" applyBorder="1" applyAlignment="1">
      <alignment horizontal="center" vertical="center"/>
    </xf>
    <xf numFmtId="0" fontId="6" fillId="0" borderId="24" xfId="1" applyFont="1" applyBorder="1" applyAlignment="1">
      <alignment horizontal="center" vertical="center"/>
    </xf>
    <xf numFmtId="0" fontId="6" fillId="0" borderId="34" xfId="1" applyFont="1" applyBorder="1" applyAlignment="1">
      <alignment horizontal="center" vertical="center"/>
    </xf>
    <xf numFmtId="0" fontId="6" fillId="0" borderId="30" xfId="1" applyFont="1" applyBorder="1" applyAlignment="1">
      <alignment horizontal="center" vertical="center"/>
    </xf>
    <xf numFmtId="0" fontId="6" fillId="0" borderId="27" xfId="1" applyFont="1" applyBorder="1" applyAlignment="1">
      <alignment horizontal="center" vertical="center"/>
    </xf>
    <xf numFmtId="0" fontId="6" fillId="0" borderId="46" xfId="1" applyFont="1" applyBorder="1" applyAlignment="1">
      <alignment horizontal="center" vertical="center"/>
    </xf>
    <xf numFmtId="0" fontId="6" fillId="0" borderId="31" xfId="1" applyFont="1" applyBorder="1" applyAlignment="1">
      <alignment horizontal="center" vertical="center"/>
    </xf>
    <xf numFmtId="0" fontId="6" fillId="0" borderId="38" xfId="1" applyFont="1" applyBorder="1" applyAlignment="1">
      <alignment horizontal="center" vertical="center"/>
    </xf>
    <xf numFmtId="0" fontId="6" fillId="0" borderId="35" xfId="1" applyFont="1" applyBorder="1" applyAlignment="1">
      <alignment horizontal="center" vertical="center"/>
    </xf>
    <xf numFmtId="0" fontId="6" fillId="0" borderId="45" xfId="1" applyFont="1" applyBorder="1" applyAlignment="1">
      <alignment horizontal="center" vertical="center"/>
    </xf>
    <xf numFmtId="0" fontId="6" fillId="0" borderId="44" xfId="1" applyFont="1" applyBorder="1" applyAlignment="1">
      <alignment horizontal="center" vertical="center"/>
    </xf>
    <xf numFmtId="0" fontId="6" fillId="0" borderId="19" xfId="1" applyFont="1" applyBorder="1" applyAlignment="1">
      <alignment horizontal="center" vertical="center"/>
    </xf>
    <xf numFmtId="0" fontId="6" fillId="0" borderId="42" xfId="1" applyFont="1" applyBorder="1" applyAlignment="1">
      <alignment horizontal="center" vertical="center"/>
    </xf>
    <xf numFmtId="0" fontId="6" fillId="0" borderId="2" xfId="1" applyFont="1" applyBorder="1" applyAlignment="1">
      <alignment horizontal="center" vertical="center"/>
    </xf>
    <xf numFmtId="0" fontId="6" fillId="0" borderId="40" xfId="1" applyFont="1" applyBorder="1" applyAlignment="1">
      <alignment horizontal="center" vertical="center"/>
    </xf>
    <xf numFmtId="0" fontId="6" fillId="0" borderId="37" xfId="1" applyFont="1" applyBorder="1" applyAlignment="1">
      <alignment horizontal="center" vertical="center"/>
    </xf>
    <xf numFmtId="0" fontId="6" fillId="0" borderId="0" xfId="1" applyFont="1" applyAlignment="1">
      <alignment horizontal="center" vertical="center"/>
    </xf>
    <xf numFmtId="0" fontId="6" fillId="0" borderId="17" xfId="1" applyFont="1" applyBorder="1" applyAlignment="1">
      <alignment horizontal="center" vertical="center"/>
    </xf>
    <xf numFmtId="0" fontId="6" fillId="0" borderId="59" xfId="1" applyFont="1" applyBorder="1" applyAlignment="1">
      <alignment horizontal="center" vertical="center"/>
    </xf>
    <xf numFmtId="0" fontId="6" fillId="0" borderId="60" xfId="1" applyFont="1" applyBorder="1" applyAlignment="1">
      <alignment horizontal="center" vertical="center"/>
    </xf>
    <xf numFmtId="0" fontId="17" fillId="0" borderId="51" xfId="1" applyFont="1" applyBorder="1" applyAlignment="1">
      <alignment horizontal="center" vertical="center"/>
    </xf>
    <xf numFmtId="0" fontId="17" fillId="0" borderId="12" xfId="1" applyFont="1" applyBorder="1" applyAlignment="1">
      <alignment horizontal="center" vertical="center"/>
    </xf>
    <xf numFmtId="0" fontId="17" fillId="0" borderId="41" xfId="1" applyFont="1" applyBorder="1" applyAlignment="1">
      <alignment horizontal="center" vertical="center"/>
    </xf>
    <xf numFmtId="0" fontId="17" fillId="0" borderId="5" xfId="1" applyFont="1" applyBorder="1" applyAlignment="1">
      <alignment horizontal="center" vertical="center"/>
    </xf>
    <xf numFmtId="0" fontId="4" fillId="0" borderId="74" xfId="1" applyFont="1" applyBorder="1" applyAlignment="1">
      <alignment horizontal="center" vertical="center"/>
    </xf>
    <xf numFmtId="0" fontId="4" fillId="0" borderId="73" xfId="1" applyFont="1" applyBorder="1" applyAlignment="1">
      <alignment horizontal="center" vertical="center"/>
    </xf>
    <xf numFmtId="0" fontId="4" fillId="0" borderId="6" xfId="1" applyFont="1" applyBorder="1" applyAlignment="1">
      <alignment horizontal="center" vertical="center"/>
    </xf>
    <xf numFmtId="0" fontId="4" fillId="0" borderId="23" xfId="1" applyFont="1" applyBorder="1" applyAlignment="1">
      <alignment horizontal="center" vertical="center"/>
    </xf>
    <xf numFmtId="0" fontId="22" fillId="0" borderId="7" xfId="1" applyFont="1" applyBorder="1" applyAlignment="1">
      <alignment horizontal="center" vertical="center"/>
    </xf>
    <xf numFmtId="0" fontId="22" fillId="0" borderId="6" xfId="1" applyFont="1" applyBorder="1" applyAlignment="1">
      <alignment horizontal="center" vertical="center"/>
    </xf>
    <xf numFmtId="0" fontId="22" fillId="0" borderId="23" xfId="1" applyFont="1" applyBorder="1" applyAlignment="1">
      <alignment horizontal="center" vertical="center"/>
    </xf>
    <xf numFmtId="0" fontId="17" fillId="0" borderId="99" xfId="1" applyFont="1" applyBorder="1" applyAlignment="1">
      <alignment horizontal="center" vertical="center"/>
    </xf>
    <xf numFmtId="0" fontId="17" fillId="0" borderId="74" xfId="1" applyFont="1" applyBorder="1" applyAlignment="1">
      <alignment horizontal="center" vertical="center"/>
    </xf>
    <xf numFmtId="0" fontId="17" fillId="0" borderId="7" xfId="1" applyFont="1" applyBorder="1" applyAlignment="1">
      <alignment horizontal="center" vertical="center"/>
    </xf>
    <xf numFmtId="0" fontId="17" fillId="0" borderId="6" xfId="1" applyFont="1" applyBorder="1" applyAlignment="1">
      <alignment horizontal="center" vertical="center"/>
    </xf>
    <xf numFmtId="0" fontId="6" fillId="0" borderId="43" xfId="1" applyFont="1" applyBorder="1" applyAlignment="1">
      <alignment horizontal="center" vertical="center"/>
    </xf>
    <xf numFmtId="0" fontId="22" fillId="0" borderId="27" xfId="1" applyFont="1" applyBorder="1" applyAlignment="1">
      <alignment horizontal="center" vertical="top"/>
    </xf>
    <xf numFmtId="0" fontId="22" fillId="0" borderId="35" xfId="1" applyFont="1" applyBorder="1" applyAlignment="1">
      <alignment horizontal="center" vertical="top"/>
    </xf>
    <xf numFmtId="0" fontId="22" fillId="0" borderId="26" xfId="1" applyFont="1" applyBorder="1" applyAlignment="1">
      <alignment horizontal="center" vertical="top"/>
    </xf>
    <xf numFmtId="0" fontId="4" fillId="0" borderId="52" xfId="1" applyFont="1" applyBorder="1" applyAlignment="1">
      <alignment horizontal="center" vertical="center"/>
    </xf>
    <xf numFmtId="0" fontId="4" fillId="0" borderId="0" xfId="1" applyFont="1" applyAlignment="1">
      <alignment horizontal="center" vertical="center"/>
    </xf>
    <xf numFmtId="0" fontId="4" fillId="0" borderId="36" xfId="1" applyFont="1" applyBorder="1" applyAlignment="1">
      <alignment horizontal="center" vertical="center"/>
    </xf>
    <xf numFmtId="0" fontId="4" fillId="0" borderId="16" xfId="1" applyFont="1" applyBorder="1" applyAlignment="1">
      <alignment horizontal="center" vertical="center"/>
    </xf>
    <xf numFmtId="0" fontId="4" fillId="0" borderId="59" xfId="1" applyFont="1" applyBorder="1" applyAlignment="1">
      <alignment horizontal="center" vertical="center"/>
    </xf>
    <xf numFmtId="0" fontId="4" fillId="0" borderId="57" xfId="1" applyFont="1" applyBorder="1" applyAlignment="1">
      <alignment horizontal="center" vertical="center"/>
    </xf>
    <xf numFmtId="0" fontId="4" fillId="0" borderId="55" xfId="1" applyFont="1" applyBorder="1" applyAlignment="1">
      <alignment horizontal="center" vertical="center"/>
    </xf>
    <xf numFmtId="0" fontId="4" fillId="0" borderId="61" xfId="1" applyFont="1" applyBorder="1" applyAlignment="1">
      <alignment horizontal="center" vertical="center"/>
    </xf>
    <xf numFmtId="0" fontId="4" fillId="0" borderId="35" xfId="1" applyFont="1" applyBorder="1" applyAlignment="1">
      <alignment horizontal="center" vertical="center"/>
    </xf>
    <xf numFmtId="0" fontId="4" fillId="0" borderId="26" xfId="1" applyFont="1" applyBorder="1" applyAlignment="1">
      <alignment horizontal="center" vertical="center"/>
    </xf>
    <xf numFmtId="0" fontId="6" fillId="0" borderId="33" xfId="1" applyFont="1" applyBorder="1" applyAlignment="1">
      <alignment horizontal="center" vertical="center"/>
    </xf>
    <xf numFmtId="0" fontId="6" fillId="0" borderId="26" xfId="1" applyFont="1" applyBorder="1" applyAlignment="1">
      <alignment horizontal="center" vertical="center"/>
    </xf>
    <xf numFmtId="0" fontId="6" fillId="0" borderId="36" xfId="1" applyFont="1" applyBorder="1" applyAlignment="1">
      <alignment horizontal="center" vertical="center"/>
    </xf>
    <xf numFmtId="0" fontId="6" fillId="0" borderId="31" xfId="1" applyFont="1" applyFill="1" applyBorder="1" applyAlignment="1">
      <alignment horizontal="center" vertical="center"/>
    </xf>
    <xf numFmtId="0" fontId="6" fillId="0" borderId="30" xfId="1" applyFont="1" applyFill="1" applyBorder="1" applyAlignment="1">
      <alignment horizontal="center" vertical="center"/>
    </xf>
    <xf numFmtId="0" fontId="6" fillId="0" borderId="25" xfId="1" applyFont="1" applyFill="1" applyBorder="1" applyAlignment="1">
      <alignment horizontal="center" vertical="center"/>
    </xf>
    <xf numFmtId="0" fontId="6" fillId="0" borderId="24" xfId="1" applyFont="1" applyFill="1" applyBorder="1" applyAlignment="1">
      <alignment horizontal="center" vertical="center"/>
    </xf>
    <xf numFmtId="0" fontId="4" fillId="0" borderId="13" xfId="1" applyFont="1" applyBorder="1" applyAlignment="1">
      <alignment horizontal="center" vertical="center"/>
    </xf>
    <xf numFmtId="0" fontId="4" fillId="0" borderId="15" xfId="1" applyFont="1" applyBorder="1" applyAlignment="1">
      <alignment horizontal="center" vertical="center"/>
    </xf>
    <xf numFmtId="0" fontId="4" fillId="0" borderId="12" xfId="1" applyFont="1" applyBorder="1" applyAlignment="1">
      <alignment horizontal="center" vertical="center"/>
    </xf>
    <xf numFmtId="0" fontId="4" fillId="0" borderId="8" xfId="1" applyFont="1" applyBorder="1" applyAlignment="1">
      <alignment horizontal="center" vertical="center"/>
    </xf>
    <xf numFmtId="0" fontId="17" fillId="0" borderId="32" xfId="1" applyFont="1" applyBorder="1" applyAlignment="1">
      <alignment horizontal="center"/>
    </xf>
    <xf numFmtId="0" fontId="17" fillId="0" borderId="29" xfId="1" applyFont="1" applyBorder="1" applyAlignment="1">
      <alignment horizontal="center"/>
    </xf>
    <xf numFmtId="0" fontId="17" fillId="0" borderId="28" xfId="1" applyFont="1" applyBorder="1" applyAlignment="1">
      <alignment horizontal="center"/>
    </xf>
    <xf numFmtId="0" fontId="17" fillId="0" borderId="37" xfId="1" applyFont="1" applyBorder="1" applyAlignment="1">
      <alignment horizontal="center"/>
    </xf>
    <xf numFmtId="0" fontId="17" fillId="0" borderId="0" xfId="1" applyFont="1" applyAlignment="1">
      <alignment horizontal="center"/>
    </xf>
    <xf numFmtId="0" fontId="17" fillId="0" borderId="36" xfId="1" applyFont="1" applyBorder="1" applyAlignment="1">
      <alignment horizontal="center"/>
    </xf>
    <xf numFmtId="0" fontId="17" fillId="0" borderId="23" xfId="1" applyFont="1" applyBorder="1" applyAlignment="1">
      <alignment horizontal="center" vertical="center"/>
    </xf>
    <xf numFmtId="0" fontId="17" fillId="0" borderId="45" xfId="1" applyFont="1" applyBorder="1" applyAlignment="1">
      <alignment horizontal="center" vertical="center"/>
    </xf>
    <xf numFmtId="0" fontId="17" fillId="0" borderId="44" xfId="1" applyFont="1" applyBorder="1" applyAlignment="1">
      <alignment horizontal="center" vertical="center"/>
    </xf>
    <xf numFmtId="0" fontId="17" fillId="0" borderId="43" xfId="1" applyFont="1" applyBorder="1" applyAlignment="1">
      <alignment horizontal="center" vertical="center"/>
    </xf>
    <xf numFmtId="0" fontId="17" fillId="0" borderId="62" xfId="1" applyFont="1" applyBorder="1" applyAlignment="1">
      <alignment horizontal="center" vertical="center"/>
    </xf>
    <xf numFmtId="0" fontId="17" fillId="0" borderId="55" xfId="1" applyFont="1" applyBorder="1" applyAlignment="1">
      <alignment horizontal="center" vertical="center"/>
    </xf>
    <xf numFmtId="0" fontId="17" fillId="0" borderId="53" xfId="1" applyFont="1" applyBorder="1" applyAlignment="1">
      <alignment horizontal="center" vertical="center"/>
    </xf>
    <xf numFmtId="0" fontId="17" fillId="0" borderId="17" xfId="1" applyFont="1" applyBorder="1" applyAlignment="1">
      <alignment horizontal="center" vertical="center"/>
    </xf>
    <xf numFmtId="0" fontId="17" fillId="0" borderId="59" xfId="1" applyFont="1" applyBorder="1" applyAlignment="1">
      <alignment horizontal="center" vertical="center"/>
    </xf>
    <xf numFmtId="0" fontId="17" fillId="0" borderId="60" xfId="1" applyFont="1" applyBorder="1" applyAlignment="1">
      <alignment horizontal="center" vertical="center"/>
    </xf>
    <xf numFmtId="0" fontId="17" fillId="0" borderId="37" xfId="1" applyFont="1" applyBorder="1" applyAlignment="1">
      <alignment horizontal="center" vertical="center"/>
    </xf>
    <xf numFmtId="0" fontId="17" fillId="0" borderId="0" xfId="1" applyFont="1" applyAlignment="1">
      <alignment horizontal="center" vertical="center"/>
    </xf>
    <xf numFmtId="0" fontId="17" fillId="0" borderId="36" xfId="1" applyFont="1" applyBorder="1" applyAlignment="1">
      <alignment horizontal="center" vertical="center"/>
    </xf>
    <xf numFmtId="0" fontId="22" fillId="0" borderId="37" xfId="1" applyFont="1" applyBorder="1" applyAlignment="1">
      <alignment horizontal="center"/>
    </xf>
    <xf numFmtId="0" fontId="22" fillId="0" borderId="0" xfId="1" applyFont="1" applyAlignment="1">
      <alignment horizontal="center"/>
    </xf>
    <xf numFmtId="0" fontId="22" fillId="0" borderId="36" xfId="1" applyFont="1" applyBorder="1" applyAlignment="1">
      <alignment horizontal="center"/>
    </xf>
    <xf numFmtId="0" fontId="17" fillId="0" borderId="22" xfId="1" applyFont="1" applyBorder="1" applyAlignment="1">
      <alignment horizontal="center" vertical="center"/>
    </xf>
    <xf numFmtId="0" fontId="17" fillId="0" borderId="21" xfId="1" applyFont="1" applyBorder="1" applyAlignment="1">
      <alignment horizontal="center" vertical="center"/>
    </xf>
    <xf numFmtId="0" fontId="17" fillId="0" borderId="20" xfId="1" applyFont="1" applyBorder="1" applyAlignment="1">
      <alignment horizontal="center" vertical="center"/>
    </xf>
    <xf numFmtId="0" fontId="17" fillId="0" borderId="8" xfId="1" applyFont="1" applyBorder="1" applyAlignment="1">
      <alignment horizontal="center" vertical="center"/>
    </xf>
    <xf numFmtId="0" fontId="17" fillId="0" borderId="1" xfId="1" applyFont="1" applyBorder="1" applyAlignment="1">
      <alignment horizontal="center" vertical="center"/>
    </xf>
    <xf numFmtId="0" fontId="17" fillId="0" borderId="34" xfId="1" applyFont="1" applyBorder="1" applyAlignment="1">
      <alignment horizontal="center"/>
    </xf>
    <xf numFmtId="0" fontId="17" fillId="0" borderId="38" xfId="1" applyFont="1" applyBorder="1" applyAlignment="1">
      <alignment horizontal="center"/>
    </xf>
    <xf numFmtId="0" fontId="17" fillId="0" borderId="33" xfId="1" applyFont="1" applyBorder="1" applyAlignment="1">
      <alignment horizontal="center"/>
    </xf>
    <xf numFmtId="0" fontId="22" fillId="0" borderId="38" xfId="1" applyFont="1" applyBorder="1" applyAlignment="1">
      <alignment horizontal="center"/>
    </xf>
    <xf numFmtId="0" fontId="22" fillId="0" borderId="33" xfId="1" applyFont="1" applyBorder="1" applyAlignment="1">
      <alignment horizontal="center"/>
    </xf>
    <xf numFmtId="0" fontId="4" fillId="0" borderId="31" xfId="1" applyFont="1" applyBorder="1" applyAlignment="1">
      <alignment horizontal="center" vertical="center"/>
    </xf>
    <xf numFmtId="0" fontId="4" fillId="0" borderId="38" xfId="1" applyFont="1" applyBorder="1" applyAlignment="1">
      <alignment horizontal="center" vertical="center"/>
    </xf>
    <xf numFmtId="0" fontId="4" fillId="0" borderId="33" xfId="1" applyFont="1" applyBorder="1" applyAlignment="1">
      <alignment horizontal="center" vertical="center"/>
    </xf>
    <xf numFmtId="0" fontId="17" fillId="0" borderId="34" xfId="1" applyFont="1" applyBorder="1" applyAlignment="1">
      <alignment horizontal="center" vertical="center"/>
    </xf>
    <xf numFmtId="0" fontId="17" fillId="0" borderId="38" xfId="1" applyFont="1" applyBorder="1" applyAlignment="1">
      <alignment horizontal="center" vertical="center"/>
    </xf>
    <xf numFmtId="0" fontId="17" fillId="0" borderId="30" xfId="1" applyFont="1" applyBorder="1" applyAlignment="1">
      <alignment horizontal="center" vertical="center"/>
    </xf>
    <xf numFmtId="0" fontId="4" fillId="0" borderId="29" xfId="1" applyFont="1" applyBorder="1" applyAlignment="1">
      <alignment horizontal="center" vertical="center"/>
    </xf>
    <xf numFmtId="0" fontId="4" fillId="0" borderId="28" xfId="1" applyFont="1" applyBorder="1" applyAlignment="1">
      <alignment horizontal="center" vertical="center"/>
    </xf>
    <xf numFmtId="0" fontId="17" fillId="0" borderId="32" xfId="1" applyFont="1" applyBorder="1" applyAlignment="1">
      <alignment horizontal="center" vertical="center"/>
    </xf>
    <xf numFmtId="0" fontId="17" fillId="0" borderId="29" xfId="1" applyFont="1" applyBorder="1" applyAlignment="1">
      <alignment horizontal="center" vertical="center"/>
    </xf>
    <xf numFmtId="0" fontId="17" fillId="0" borderId="14" xfId="1" applyFont="1" applyBorder="1" applyAlignment="1">
      <alignment horizontal="center" vertical="center"/>
    </xf>
    <xf numFmtId="0" fontId="17" fillId="0" borderId="13" xfId="1" applyFont="1" applyBorder="1" applyAlignment="1">
      <alignment horizontal="center" vertical="center"/>
    </xf>
    <xf numFmtId="0" fontId="17" fillId="0" borderId="51" xfId="1" applyFont="1" applyBorder="1" applyAlignment="1">
      <alignment horizontal="center"/>
    </xf>
    <xf numFmtId="0" fontId="17" fillId="0" borderId="12" xfId="1" applyFont="1" applyBorder="1" applyAlignment="1">
      <alignment horizontal="center"/>
    </xf>
    <xf numFmtId="0" fontId="31" fillId="0" borderId="51" xfId="1" applyFont="1" applyBorder="1" applyAlignment="1">
      <alignment horizontal="center" vertical="center"/>
    </xf>
    <xf numFmtId="0" fontId="31" fillId="0" borderId="12" xfId="1" applyFont="1" applyBorder="1" applyAlignment="1">
      <alignment horizontal="center" vertical="center"/>
    </xf>
    <xf numFmtId="0" fontId="26" fillId="0" borderId="0" xfId="1" applyFont="1" applyAlignment="1">
      <alignment horizontal="center" vertical="center"/>
    </xf>
    <xf numFmtId="0" fontId="6" fillId="0" borderId="50" xfId="1" applyFont="1" applyBorder="1" applyAlignment="1">
      <alignment horizontal="center" vertical="center"/>
    </xf>
    <xf numFmtId="0" fontId="17" fillId="0" borderId="15" xfId="1" applyFont="1" applyBorder="1" applyAlignment="1">
      <alignment horizontal="center" vertical="center"/>
    </xf>
    <xf numFmtId="0" fontId="22" fillId="0" borderId="7" xfId="1" applyFont="1" applyBorder="1" applyAlignment="1">
      <alignment horizontal="center" vertical="top"/>
    </xf>
    <xf numFmtId="0" fontId="22" fillId="0" borderId="6" xfId="1" applyFont="1" applyBorder="1" applyAlignment="1">
      <alignment horizontal="center" vertical="top"/>
    </xf>
    <xf numFmtId="0" fontId="22" fillId="0" borderId="23" xfId="1" applyFont="1" applyBorder="1" applyAlignment="1">
      <alignment horizontal="center" vertical="top"/>
    </xf>
    <xf numFmtId="0" fontId="10" fillId="0" borderId="34" xfId="1" applyFont="1" applyBorder="1" applyAlignment="1">
      <alignment horizontal="center" vertical="center"/>
    </xf>
    <xf numFmtId="0" fontId="10" fillId="0" borderId="38" xfId="1" applyFont="1" applyBorder="1" applyAlignment="1">
      <alignment horizontal="center" vertical="center"/>
    </xf>
    <xf numFmtId="0" fontId="10" fillId="0" borderId="30" xfId="1" applyFont="1" applyBorder="1" applyAlignment="1">
      <alignment horizontal="center" vertical="center"/>
    </xf>
    <xf numFmtId="0" fontId="10" fillId="0" borderId="17" xfId="1" applyFont="1" applyBorder="1" applyAlignment="1">
      <alignment horizontal="center" vertical="center"/>
    </xf>
    <xf numFmtId="0" fontId="10" fillId="0" borderId="59" xfId="1" applyFont="1" applyBorder="1" applyAlignment="1">
      <alignment horizontal="center" vertical="center"/>
    </xf>
    <xf numFmtId="0" fontId="10" fillId="0" borderId="60" xfId="1" applyFont="1" applyBorder="1" applyAlignment="1">
      <alignment horizontal="center" vertical="center"/>
    </xf>
    <xf numFmtId="0" fontId="4" fillId="0" borderId="34" xfId="1" applyFont="1" applyBorder="1" applyAlignment="1">
      <alignment horizontal="center" vertical="center"/>
    </xf>
    <xf numFmtId="0" fontId="4" fillId="0" borderId="27" xfId="1" applyFont="1" applyBorder="1" applyAlignment="1">
      <alignment horizontal="center" vertical="center"/>
    </xf>
    <xf numFmtId="0" fontId="6" fillId="0" borderId="31" xfId="1" applyFont="1" applyBorder="1" applyAlignment="1">
      <alignment horizontal="center" vertical="center" wrapText="1"/>
    </xf>
    <xf numFmtId="0" fontId="6" fillId="0" borderId="33" xfId="1" applyFont="1" applyBorder="1" applyAlignment="1">
      <alignment horizontal="center" vertical="center" wrapText="1"/>
    </xf>
    <xf numFmtId="0" fontId="6" fillId="0" borderId="52" xfId="1" applyFont="1" applyBorder="1" applyAlignment="1">
      <alignment horizontal="center" vertical="center" wrapText="1"/>
    </xf>
    <xf numFmtId="0" fontId="6" fillId="0" borderId="36"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26" xfId="1" applyFont="1" applyBorder="1" applyAlignment="1">
      <alignment horizontal="center" vertical="center" wrapText="1"/>
    </xf>
    <xf numFmtId="0" fontId="4" fillId="0" borderId="70" xfId="1" applyFont="1" applyBorder="1" applyAlignment="1">
      <alignment horizontal="center" vertical="center"/>
    </xf>
    <xf numFmtId="0" fontId="4" fillId="0" borderId="79" xfId="1" applyFont="1" applyBorder="1" applyAlignment="1">
      <alignment horizontal="center" vertical="center"/>
    </xf>
    <xf numFmtId="0" fontId="12" fillId="0" borderId="81" xfId="1" applyFont="1" applyBorder="1" applyAlignment="1">
      <alignment horizontal="center" vertical="center"/>
    </xf>
    <xf numFmtId="0" fontId="12" fillId="0" borderId="83" xfId="1" applyFont="1" applyBorder="1" applyAlignment="1">
      <alignment horizontal="center" vertical="center"/>
    </xf>
    <xf numFmtId="0" fontId="12" fillId="0" borderId="82" xfId="1" applyFont="1" applyBorder="1" applyAlignment="1">
      <alignment horizontal="center" vertical="center"/>
    </xf>
    <xf numFmtId="0" fontId="12" fillId="0" borderId="77" xfId="1" applyFont="1" applyBorder="1" applyAlignment="1">
      <alignment horizontal="center" vertical="center"/>
    </xf>
    <xf numFmtId="0" fontId="23" fillId="0" borderId="0" xfId="1" applyFont="1" applyAlignment="1">
      <alignment horizontal="center"/>
    </xf>
    <xf numFmtId="0" fontId="21" fillId="0" borderId="34" xfId="1" applyFont="1" applyBorder="1" applyAlignment="1">
      <alignment horizontal="center"/>
    </xf>
    <xf numFmtId="0" fontId="21" fillId="0" borderId="38" xfId="1" applyFont="1" applyBorder="1" applyAlignment="1">
      <alignment horizontal="center"/>
    </xf>
    <xf numFmtId="0" fontId="21" fillId="0" borderId="91" xfId="1" applyFont="1" applyBorder="1" applyAlignment="1">
      <alignment horizontal="center"/>
    </xf>
    <xf numFmtId="0" fontId="21" fillId="0" borderId="33" xfId="1" applyFont="1" applyBorder="1" applyAlignment="1">
      <alignment horizontal="center"/>
    </xf>
    <xf numFmtId="0" fontId="20" fillId="0" borderId="34" xfId="1" applyFont="1" applyBorder="1" applyAlignment="1">
      <alignment horizontal="center"/>
    </xf>
    <xf numFmtId="0" fontId="20" fillId="0" borderId="38" xfId="1" applyFont="1" applyBorder="1" applyAlignment="1">
      <alignment horizontal="center"/>
    </xf>
    <xf numFmtId="0" fontId="20" fillId="0" borderId="33" xfId="1" applyFont="1" applyBorder="1" applyAlignment="1">
      <alignment horizontal="center"/>
    </xf>
    <xf numFmtId="0" fontId="6" fillId="0" borderId="92" xfId="1" applyFont="1" applyBorder="1" applyAlignment="1">
      <alignment horizontal="center" vertical="center"/>
    </xf>
    <xf numFmtId="0" fontId="22" fillId="0" borderId="0" xfId="1" applyFont="1" applyAlignment="1">
      <alignment horizontal="center" vertical="center"/>
    </xf>
    <xf numFmtId="0" fontId="22" fillId="0" borderId="36" xfId="1" applyFont="1" applyBorder="1" applyAlignment="1">
      <alignment horizontal="center" vertical="center"/>
    </xf>
    <xf numFmtId="0" fontId="8" fillId="0" borderId="27" xfId="1" applyFont="1" applyBorder="1" applyAlignment="1">
      <alignment horizontal="center" vertical="center"/>
    </xf>
    <xf numFmtId="0" fontId="8" fillId="0" borderId="35" xfId="1" applyFont="1" applyBorder="1" applyAlignment="1">
      <alignment horizontal="center" vertical="center"/>
    </xf>
    <xf numFmtId="0" fontId="8" fillId="0" borderId="26" xfId="1" applyFont="1" applyBorder="1" applyAlignment="1">
      <alignment horizontal="center" vertical="center"/>
    </xf>
    <xf numFmtId="0" fontId="12" fillId="0" borderId="27" xfId="1" applyFont="1" applyBorder="1" applyAlignment="1">
      <alignment horizontal="center" vertical="top"/>
    </xf>
    <xf numFmtId="0" fontId="12" fillId="0" borderId="35" xfId="1" applyFont="1" applyBorder="1" applyAlignment="1">
      <alignment horizontal="center" vertical="top"/>
    </xf>
    <xf numFmtId="0" fontId="12" fillId="0" borderId="93" xfId="1" applyFont="1" applyBorder="1" applyAlignment="1">
      <alignment horizontal="center" vertical="top"/>
    </xf>
    <xf numFmtId="0" fontId="8" fillId="0" borderId="35" xfId="1" applyFont="1" applyBorder="1" applyAlignment="1">
      <alignment horizontal="center" vertical="top"/>
    </xf>
    <xf numFmtId="0" fontId="8" fillId="0" borderId="26" xfId="1" applyFont="1" applyBorder="1" applyAlignment="1">
      <alignment horizontal="center" vertical="top"/>
    </xf>
    <xf numFmtId="0" fontId="21" fillId="0" borderId="95" xfId="1" applyFont="1" applyBorder="1" applyAlignment="1">
      <alignment horizontal="center" vertical="center"/>
    </xf>
    <xf numFmtId="0" fontId="21" fillId="0" borderId="7" xfId="1" applyFont="1" applyBorder="1" applyAlignment="1">
      <alignment horizontal="center" vertical="center"/>
    </xf>
    <xf numFmtId="0" fontId="21" fillId="0" borderId="84" xfId="1" applyFont="1" applyBorder="1" applyAlignment="1">
      <alignment horizontal="center" vertical="center"/>
    </xf>
    <xf numFmtId="0" fontId="21" fillId="0" borderId="68" xfId="1" applyFont="1" applyBorder="1" applyAlignment="1">
      <alignment horizontal="center" vertical="center"/>
    </xf>
    <xf numFmtId="0" fontId="29" fillId="0" borderId="32" xfId="1" applyFont="1" applyBorder="1" applyAlignment="1">
      <alignment horizontal="center" vertical="center"/>
    </xf>
    <xf numFmtId="0" fontId="29" fillId="0" borderId="7" xfId="1" applyFont="1" applyBorder="1" applyAlignment="1">
      <alignment horizontal="center" vertical="center"/>
    </xf>
    <xf numFmtId="0" fontId="21" fillId="0" borderId="38" xfId="1" applyFont="1" applyBorder="1" applyAlignment="1">
      <alignment horizontal="center" vertical="center"/>
    </xf>
    <xf numFmtId="0" fontId="21" fillId="0" borderId="30" xfId="1" applyFont="1" applyBorder="1" applyAlignment="1">
      <alignment horizontal="center" vertical="center"/>
    </xf>
    <xf numFmtId="0" fontId="21" fillId="0" borderId="35" xfId="1" applyFont="1" applyBorder="1" applyAlignment="1">
      <alignment horizontal="center" vertical="center"/>
    </xf>
    <xf numFmtId="0" fontId="21" fillId="0" borderId="24" xfId="1" applyFont="1" applyBorder="1" applyAlignment="1">
      <alignment horizontal="center" vertical="center"/>
    </xf>
    <xf numFmtId="0" fontId="21" fillId="0" borderId="32" xfId="1" applyFont="1" applyBorder="1" applyAlignment="1">
      <alignment horizontal="center" vertical="center"/>
    </xf>
    <xf numFmtId="0" fontId="21" fillId="0" borderId="32" xfId="1" applyFont="1" applyFill="1" applyBorder="1" applyAlignment="1">
      <alignment horizontal="center" vertical="center"/>
    </xf>
    <xf numFmtId="0" fontId="21" fillId="0" borderId="7" xfId="1" applyFont="1" applyFill="1" applyBorder="1" applyAlignment="1">
      <alignment horizontal="center" vertical="center"/>
    </xf>
    <xf numFmtId="0" fontId="21" fillId="0" borderId="70" xfId="1" applyFont="1" applyBorder="1" applyAlignment="1">
      <alignment horizontal="center" vertical="center"/>
    </xf>
    <xf numFmtId="0" fontId="29" fillId="0" borderId="95" xfId="1" applyFont="1" applyBorder="1" applyAlignment="1">
      <alignment horizontal="center" vertical="center"/>
    </xf>
    <xf numFmtId="0" fontId="21" fillId="0" borderId="88" xfId="1" applyFont="1" applyBorder="1" applyAlignment="1">
      <alignment horizontal="center" vertical="center"/>
    </xf>
    <xf numFmtId="0" fontId="21" fillId="0" borderId="85" xfId="1" applyFont="1" applyBorder="1" applyAlignment="1">
      <alignment horizontal="center" vertical="center"/>
    </xf>
    <xf numFmtId="0" fontId="11" fillId="0" borderId="7" xfId="1" applyFont="1" applyBorder="1" applyAlignment="1">
      <alignment horizontal="center" vertical="center"/>
    </xf>
    <xf numFmtId="38" fontId="29" fillId="0" borderId="0" xfId="18" applyFont="1" applyAlignment="1">
      <alignment horizontal="center" vertical="center"/>
    </xf>
    <xf numFmtId="38" fontId="8" fillId="0" borderId="45" xfId="18" applyFont="1" applyBorder="1" applyAlignment="1">
      <alignment horizontal="center" vertical="center"/>
    </xf>
    <xf numFmtId="38" fontId="8" fillId="0" borderId="44" xfId="18" applyFont="1" applyBorder="1" applyAlignment="1">
      <alignment horizontal="center" vertical="center"/>
    </xf>
    <xf numFmtId="38" fontId="8" fillId="0" borderId="43" xfId="18" applyFont="1" applyBorder="1" applyAlignment="1">
      <alignment horizontal="center" vertical="center"/>
    </xf>
    <xf numFmtId="38" fontId="20" fillId="0" borderId="32" xfId="18" applyFont="1" applyBorder="1" applyAlignment="1">
      <alignment horizontal="center" vertical="center"/>
    </xf>
    <xf numFmtId="38" fontId="20" fillId="0" borderId="29" xfId="18" applyFont="1" applyBorder="1" applyAlignment="1">
      <alignment horizontal="center" vertical="center"/>
    </xf>
    <xf numFmtId="38" fontId="8" fillId="0" borderId="29" xfId="18" applyFont="1" applyBorder="1" applyAlignment="1">
      <alignment horizontal="center" vertical="center"/>
    </xf>
    <xf numFmtId="38" fontId="8" fillId="0" borderId="28" xfId="18" applyFont="1" applyBorder="1" applyAlignment="1">
      <alignment horizontal="center" vertical="center"/>
    </xf>
    <xf numFmtId="38" fontId="20" fillId="0" borderId="28" xfId="18" applyFont="1" applyBorder="1" applyAlignment="1">
      <alignment horizontal="center" vertical="center"/>
    </xf>
    <xf numFmtId="38" fontId="20" fillId="0" borderId="70" xfId="18" applyFont="1" applyBorder="1" applyAlignment="1">
      <alignment horizontal="center" vertical="center"/>
    </xf>
    <xf numFmtId="38" fontId="20" fillId="0" borderId="69" xfId="18" applyFont="1" applyBorder="1" applyAlignment="1">
      <alignment horizontal="center" vertical="center"/>
    </xf>
    <xf numFmtId="38" fontId="20" fillId="0" borderId="68" xfId="18" applyFont="1" applyBorder="1" applyAlignment="1">
      <alignment horizontal="center" vertical="center"/>
    </xf>
    <xf numFmtId="38" fontId="20" fillId="0" borderId="66" xfId="18" applyFont="1" applyBorder="1" applyAlignment="1">
      <alignment horizontal="center" vertical="center"/>
    </xf>
    <xf numFmtId="38" fontId="20" fillId="0" borderId="18" xfId="18" applyFont="1" applyBorder="1" applyAlignment="1">
      <alignment horizontal="center" vertical="center"/>
    </xf>
    <xf numFmtId="38" fontId="20" fillId="0" borderId="34" xfId="18" applyFont="1" applyBorder="1" applyAlignment="1">
      <alignment horizontal="center" vertical="center"/>
    </xf>
    <xf numFmtId="38" fontId="20" fillId="0" borderId="33" xfId="18" applyFont="1" applyBorder="1" applyAlignment="1">
      <alignment horizontal="center" vertical="center"/>
    </xf>
    <xf numFmtId="38" fontId="20" fillId="0" borderId="37" xfId="18" applyFont="1" applyBorder="1" applyAlignment="1">
      <alignment horizontal="center" vertical="center"/>
    </xf>
    <xf numFmtId="38" fontId="20" fillId="0" borderId="36" xfId="18" applyFont="1" applyBorder="1" applyAlignment="1">
      <alignment horizontal="center" vertical="center"/>
    </xf>
    <xf numFmtId="38" fontId="20" fillId="0" borderId="27" xfId="18" applyFont="1" applyBorder="1" applyAlignment="1">
      <alignment horizontal="center" vertical="center"/>
    </xf>
    <xf numFmtId="38" fontId="20" fillId="0" borderId="26" xfId="18" applyFont="1" applyBorder="1" applyAlignment="1">
      <alignment horizontal="center" vertical="center"/>
    </xf>
    <xf numFmtId="38" fontId="20" fillId="0" borderId="50" xfId="18" applyFont="1" applyBorder="1" applyAlignment="1">
      <alignment horizontal="center" vertical="center"/>
    </xf>
    <xf numFmtId="38" fontId="20" fillId="0" borderId="48" xfId="18" applyFont="1" applyBorder="1" applyAlignment="1">
      <alignment horizontal="center" vertical="center"/>
    </xf>
    <xf numFmtId="38" fontId="20" fillId="0" borderId="47" xfId="18" applyFont="1" applyBorder="1" applyAlignment="1">
      <alignment horizontal="center" vertical="center"/>
    </xf>
    <xf numFmtId="38" fontId="8" fillId="0" borderId="50" xfId="18" applyFont="1" applyBorder="1" applyAlignment="1">
      <alignment horizontal="center" vertical="center"/>
    </xf>
    <xf numFmtId="38" fontId="8" fillId="0" borderId="48" xfId="18" applyFont="1" applyBorder="1" applyAlignment="1">
      <alignment horizontal="center" vertical="center"/>
    </xf>
    <xf numFmtId="38" fontId="8" fillId="0" borderId="47" xfId="18" applyFont="1" applyBorder="1" applyAlignment="1">
      <alignment horizontal="center" vertical="center"/>
    </xf>
    <xf numFmtId="38" fontId="12" fillId="0" borderId="10" xfId="18" applyFont="1" applyBorder="1" applyAlignment="1">
      <alignment horizontal="center" vertical="center"/>
    </xf>
    <xf numFmtId="38" fontId="12" fillId="0" borderId="58" xfId="18" applyFont="1" applyBorder="1" applyAlignment="1">
      <alignment horizontal="center" vertical="center"/>
    </xf>
    <xf numFmtId="38" fontId="12" fillId="0" borderId="51" xfId="18" applyFont="1" applyBorder="1" applyAlignment="1">
      <alignment horizontal="center" vertical="center"/>
    </xf>
    <xf numFmtId="38" fontId="12" fillId="0" borderId="12" xfId="18" applyFont="1" applyBorder="1" applyAlignment="1">
      <alignment horizontal="center" vertical="center"/>
    </xf>
    <xf numFmtId="38" fontId="12" fillId="0" borderId="22" xfId="18" applyFont="1" applyBorder="1" applyAlignment="1">
      <alignment horizontal="center" vertical="center" shrinkToFit="1"/>
    </xf>
    <xf numFmtId="38" fontId="12" fillId="0" borderId="21" xfId="18" applyFont="1" applyBorder="1" applyAlignment="1">
      <alignment horizontal="center" vertical="center" shrinkToFit="1"/>
    </xf>
    <xf numFmtId="38" fontId="12" fillId="0" borderId="14" xfId="18" applyFont="1" applyBorder="1" applyAlignment="1">
      <alignment horizontal="center" vertical="center"/>
    </xf>
    <xf numFmtId="38" fontId="12" fillId="0" borderId="13" xfId="18" applyFont="1" applyBorder="1" applyAlignment="1">
      <alignment horizontal="center" vertical="center"/>
    </xf>
    <xf numFmtId="38" fontId="12" fillId="0" borderId="41" xfId="18" applyFont="1" applyBorder="1" applyAlignment="1">
      <alignment horizontal="center" vertical="center"/>
    </xf>
    <xf numFmtId="38" fontId="12" fillId="0" borderId="5" xfId="18" applyFont="1" applyBorder="1" applyAlignment="1">
      <alignment horizontal="center" vertical="center"/>
    </xf>
    <xf numFmtId="38" fontId="12" fillId="0" borderId="34" xfId="18" applyFont="1" applyBorder="1" applyAlignment="1">
      <alignment horizontal="center" vertical="center"/>
    </xf>
    <xf numFmtId="38" fontId="12" fillId="0" borderId="38" xfId="18" applyFont="1" applyBorder="1" applyAlignment="1">
      <alignment horizontal="center" vertical="center"/>
    </xf>
    <xf numFmtId="38" fontId="12" fillId="0" borderId="31" xfId="18" quotePrefix="1" applyFont="1" applyBorder="1" applyAlignment="1">
      <alignment horizontal="center" vertical="center"/>
    </xf>
    <xf numFmtId="38" fontId="12" fillId="0" borderId="33" xfId="18" quotePrefix="1" applyFont="1" applyBorder="1" applyAlignment="1">
      <alignment horizontal="center" vertical="center"/>
    </xf>
    <xf numFmtId="38" fontId="15" fillId="0" borderId="10" xfId="18" applyFont="1" applyBorder="1" applyAlignment="1">
      <alignment horizontal="center" vertical="center"/>
    </xf>
    <xf numFmtId="38" fontId="15" fillId="0" borderId="58" xfId="18" applyFont="1" applyBorder="1" applyAlignment="1">
      <alignment horizontal="center" vertical="center"/>
    </xf>
    <xf numFmtId="38" fontId="12" fillId="0" borderId="9" xfId="18" quotePrefix="1" applyFont="1" applyBorder="1" applyAlignment="1">
      <alignment horizontal="center" vertical="center"/>
    </xf>
    <xf numFmtId="38" fontId="12" fillId="0" borderId="11" xfId="18" quotePrefix="1" applyFont="1" applyBorder="1" applyAlignment="1">
      <alignment horizontal="center" vertical="center"/>
    </xf>
    <xf numFmtId="38" fontId="11" fillId="0" borderId="84" xfId="18" applyFont="1" applyBorder="1" applyAlignment="1">
      <alignment horizontal="center" vertical="center"/>
    </xf>
    <xf numFmtId="38" fontId="11" fillId="0" borderId="69" xfId="18" applyFont="1" applyBorder="1" applyAlignment="1">
      <alignment horizontal="center" vertical="center"/>
    </xf>
    <xf numFmtId="38" fontId="11" fillId="0" borderId="68" xfId="18" applyFont="1" applyBorder="1" applyAlignment="1">
      <alignment horizontal="center" vertical="center"/>
    </xf>
    <xf numFmtId="38" fontId="12" fillId="0" borderId="120" xfId="18" applyFont="1" applyBorder="1" applyAlignment="1">
      <alignment horizontal="center" vertical="center"/>
    </xf>
    <xf numFmtId="38" fontId="12" fillId="0" borderId="85" xfId="18" applyFont="1" applyBorder="1" applyAlignment="1">
      <alignment horizontal="center" vertical="center"/>
    </xf>
    <xf numFmtId="38" fontId="12" fillId="0" borderId="119" xfId="18" applyFont="1" applyBorder="1" applyAlignment="1">
      <alignment horizontal="center" vertical="center"/>
    </xf>
    <xf numFmtId="38" fontId="12" fillId="0" borderId="118" xfId="18" applyFont="1" applyBorder="1" applyAlignment="1">
      <alignment horizontal="center" vertical="center"/>
    </xf>
    <xf numFmtId="38" fontId="11" fillId="0" borderId="128" xfId="18" applyFont="1" applyBorder="1" applyAlignment="1">
      <alignment horizontal="center" vertical="center"/>
    </xf>
    <xf numFmtId="38" fontId="11" fillId="0" borderId="127" xfId="18" applyFont="1" applyBorder="1" applyAlignment="1">
      <alignment horizontal="center" vertical="center"/>
    </xf>
    <xf numFmtId="38" fontId="12" fillId="0" borderId="37" xfId="18" applyFont="1" applyBorder="1" applyAlignment="1">
      <alignment horizontal="center" vertical="center"/>
    </xf>
    <xf numFmtId="38" fontId="12" fillId="0" borderId="0" xfId="18" applyFont="1" applyAlignment="1">
      <alignment horizontal="center" vertical="center"/>
    </xf>
    <xf numFmtId="38" fontId="12" fillId="0" borderId="52" xfId="18" quotePrefix="1" applyFont="1" applyBorder="1" applyAlignment="1">
      <alignment horizontal="center" vertical="center"/>
    </xf>
    <xf numFmtId="38" fontId="12" fillId="0" borderId="36" xfId="18" applyFont="1" applyBorder="1" applyAlignment="1">
      <alignment horizontal="center" vertical="center"/>
    </xf>
    <xf numFmtId="38" fontId="12" fillId="0" borderId="9" xfId="18" applyFont="1" applyBorder="1" applyAlignment="1">
      <alignment horizontal="center" vertical="center"/>
    </xf>
    <xf numFmtId="38" fontId="12" fillId="0" borderId="11" xfId="18" applyFont="1" applyBorder="1" applyAlignment="1">
      <alignment horizontal="center" vertical="center"/>
    </xf>
    <xf numFmtId="38" fontId="27" fillId="0" borderId="10" xfId="18" applyFont="1" applyBorder="1" applyAlignment="1">
      <alignment horizontal="center" vertical="center"/>
    </xf>
    <xf numFmtId="38" fontId="27" fillId="0" borderId="58" xfId="18" applyFont="1" applyBorder="1" applyAlignment="1">
      <alignment horizontal="center" vertical="center"/>
    </xf>
    <xf numFmtId="38" fontId="24" fillId="0" borderId="0" xfId="18" applyFont="1" applyAlignment="1">
      <alignment horizontal="center" vertical="center"/>
    </xf>
    <xf numFmtId="38" fontId="21" fillId="0" borderId="50" xfId="18" applyFont="1" applyBorder="1" applyAlignment="1">
      <alignment horizontal="center" vertical="center"/>
    </xf>
    <xf numFmtId="38" fontId="21" fillId="0" borderId="48" xfId="18" applyFont="1" applyBorder="1" applyAlignment="1">
      <alignment horizontal="center" vertical="center"/>
    </xf>
    <xf numFmtId="38" fontId="21" fillId="0" borderId="47" xfId="18" applyFont="1" applyBorder="1" applyAlignment="1">
      <alignment horizontal="center" vertical="center"/>
    </xf>
    <xf numFmtId="38" fontId="8" fillId="0" borderId="81" xfId="18" applyFont="1" applyBorder="1" applyAlignment="1">
      <alignment horizontal="center" vertical="center"/>
    </xf>
    <xf numFmtId="38" fontId="8" fillId="0" borderId="82" xfId="18" applyFont="1" applyBorder="1" applyAlignment="1">
      <alignment horizontal="center" vertical="center"/>
    </xf>
    <xf numFmtId="38" fontId="8" fillId="0" borderId="123" xfId="18" applyFont="1" applyBorder="1" applyAlignment="1">
      <alignment horizontal="center" vertical="center"/>
    </xf>
    <xf numFmtId="38" fontId="8" fillId="0" borderId="83" xfId="18" applyFont="1" applyBorder="1" applyAlignment="1">
      <alignment horizontal="center" vertical="center"/>
    </xf>
    <xf numFmtId="38" fontId="11" fillId="0" borderId="143" xfId="18" applyFont="1" applyBorder="1" applyAlignment="1">
      <alignment horizontal="center" vertical="center"/>
    </xf>
    <xf numFmtId="38" fontId="11" fillId="0" borderId="142" xfId="18" applyFont="1" applyBorder="1" applyAlignment="1">
      <alignment horizontal="center" vertical="center"/>
    </xf>
    <xf numFmtId="38" fontId="11" fillId="0" borderId="141" xfId="18" applyFont="1" applyBorder="1" applyAlignment="1">
      <alignment horizontal="center" vertical="center"/>
    </xf>
    <xf numFmtId="38" fontId="11" fillId="0" borderId="33" xfId="18" applyFont="1" applyBorder="1" applyAlignment="1">
      <alignment horizontal="center" vertical="center"/>
    </xf>
    <xf numFmtId="38" fontId="11" fillId="0" borderId="36" xfId="18" applyFont="1" applyBorder="1" applyAlignment="1">
      <alignment horizontal="center" vertical="center"/>
    </xf>
    <xf numFmtId="38" fontId="11" fillId="0" borderId="26" xfId="18" applyFont="1" applyBorder="1" applyAlignment="1">
      <alignment horizontal="center" vertical="center"/>
    </xf>
    <xf numFmtId="38" fontId="12" fillId="0" borderId="2" xfId="18" applyFont="1" applyBorder="1" applyAlignment="1">
      <alignment horizontal="right" vertical="center"/>
    </xf>
    <xf numFmtId="38" fontId="12" fillId="0" borderId="4" xfId="18" applyFont="1" applyBorder="1" applyAlignment="1">
      <alignment horizontal="right" vertical="center"/>
    </xf>
    <xf numFmtId="38" fontId="8" fillId="0" borderId="70" xfId="18" applyFont="1" applyBorder="1" applyAlignment="1">
      <alignment horizontal="center" vertical="center"/>
    </xf>
    <xf numFmtId="38" fontId="8" fillId="0" borderId="69" xfId="18" applyFont="1" applyBorder="1" applyAlignment="1">
      <alignment horizontal="center" vertical="center"/>
    </xf>
    <xf numFmtId="38" fontId="8" fillId="0" borderId="68" xfId="18" applyFont="1" applyBorder="1" applyAlignment="1">
      <alignment horizontal="center" vertical="center"/>
    </xf>
    <xf numFmtId="38" fontId="12" fillId="0" borderId="66" xfId="18" applyFont="1" applyBorder="1" applyAlignment="1">
      <alignment horizontal="center" vertical="center"/>
    </xf>
    <xf numFmtId="38" fontId="12" fillId="0" borderId="42" xfId="18" applyFont="1" applyBorder="1" applyAlignment="1">
      <alignment horizontal="center" vertical="center"/>
    </xf>
    <xf numFmtId="38" fontId="12" fillId="0" borderId="19" xfId="18" applyFont="1" applyBorder="1" applyAlignment="1">
      <alignment horizontal="center" vertical="center"/>
    </xf>
    <xf numFmtId="38" fontId="12" fillId="0" borderId="18" xfId="18" applyFont="1" applyBorder="1" applyAlignment="1">
      <alignment horizontal="center" vertical="center"/>
    </xf>
    <xf numFmtId="38" fontId="12" fillId="0" borderId="10" xfId="18" applyFont="1" applyFill="1" applyBorder="1" applyAlignment="1">
      <alignment horizontal="center" vertical="center"/>
    </xf>
    <xf numFmtId="38" fontId="12" fillId="0" borderId="64" xfId="18" applyFont="1" applyFill="1" applyBorder="1" applyAlignment="1">
      <alignment horizontal="center" vertical="center"/>
    </xf>
    <xf numFmtId="38" fontId="11" fillId="0" borderId="70" xfId="18" applyFont="1" applyBorder="1" applyAlignment="1">
      <alignment horizontal="center" vertical="center"/>
    </xf>
    <xf numFmtId="38" fontId="12" fillId="0" borderId="19" xfId="18" quotePrefix="1" applyFont="1" applyBorder="1" applyAlignment="1">
      <alignment horizontal="center" vertical="center"/>
    </xf>
    <xf numFmtId="38" fontId="11" fillId="0" borderId="81" xfId="18" applyFont="1" applyBorder="1" applyAlignment="1">
      <alignment horizontal="center" vertical="center"/>
    </xf>
    <xf numFmtId="38" fontId="11" fillId="0" borderId="82" xfId="18" applyFont="1" applyBorder="1" applyAlignment="1">
      <alignment horizontal="center" vertical="center"/>
    </xf>
    <xf numFmtId="38" fontId="11" fillId="0" borderId="123" xfId="18" applyFont="1" applyBorder="1" applyAlignment="1">
      <alignment horizontal="center" vertical="center"/>
    </xf>
    <xf numFmtId="38" fontId="11" fillId="0" borderId="83" xfId="18" applyFont="1" applyBorder="1" applyAlignment="1">
      <alignment horizontal="center" vertical="center"/>
    </xf>
    <xf numFmtId="38" fontId="12" fillId="0" borderId="18" xfId="18" quotePrefix="1" applyFont="1" applyBorder="1" applyAlignment="1">
      <alignment horizontal="center" vertical="center"/>
    </xf>
    <xf numFmtId="38" fontId="11" fillId="0" borderId="134" xfId="18" applyFont="1" applyBorder="1" applyAlignment="1">
      <alignment horizontal="center" vertical="center"/>
    </xf>
    <xf numFmtId="38" fontId="12" fillId="0" borderId="64" xfId="18" applyFont="1" applyBorder="1" applyAlignment="1">
      <alignment horizontal="center" vertical="center"/>
    </xf>
    <xf numFmtId="38" fontId="15" fillId="0" borderId="9" xfId="18" applyFont="1" applyBorder="1" applyAlignment="1">
      <alignment horizontal="center" vertical="center"/>
    </xf>
    <xf numFmtId="38" fontId="15" fillId="0" borderId="11" xfId="18" applyFont="1" applyBorder="1" applyAlignment="1">
      <alignment horizontal="center" vertical="center"/>
    </xf>
    <xf numFmtId="38" fontId="12" fillId="0" borderId="3" xfId="18" applyFont="1" applyBorder="1" applyAlignment="1">
      <alignment horizontal="center" vertical="center"/>
    </xf>
    <xf numFmtId="38" fontId="12" fillId="0" borderId="40" xfId="18" applyFont="1" applyBorder="1" applyAlignment="1">
      <alignment horizontal="center" vertical="center"/>
    </xf>
    <xf numFmtId="38" fontId="12" fillId="0" borderId="17" xfId="18" applyFont="1" applyFill="1" applyBorder="1" applyAlignment="1">
      <alignment horizontal="center" vertical="center"/>
    </xf>
    <xf numFmtId="38" fontId="12" fillId="0" borderId="60" xfId="18" applyFont="1" applyFill="1" applyBorder="1" applyAlignment="1">
      <alignment horizontal="center" vertical="center"/>
    </xf>
    <xf numFmtId="38" fontId="12" fillId="0" borderId="16" xfId="18" quotePrefix="1" applyFont="1" applyBorder="1" applyAlignment="1">
      <alignment horizontal="center" vertical="center"/>
    </xf>
    <xf numFmtId="38" fontId="12" fillId="0" borderId="57" xfId="18" applyFont="1" applyBorder="1" applyAlignment="1">
      <alignment horizontal="center" vertical="center"/>
    </xf>
    <xf numFmtId="38" fontId="12" fillId="0" borderId="59" xfId="18" applyFont="1" applyBorder="1" applyAlignment="1">
      <alignment horizontal="center" vertical="center"/>
    </xf>
    <xf numFmtId="38" fontId="12" fillId="0" borderId="60" xfId="18" applyFont="1" applyBorder="1" applyAlignment="1">
      <alignment horizontal="center" vertical="center"/>
    </xf>
    <xf numFmtId="38" fontId="12" fillId="0" borderId="57" xfId="18" quotePrefix="1" applyFont="1" applyBorder="1" applyAlignment="1">
      <alignment horizontal="center" vertical="center"/>
    </xf>
    <xf numFmtId="38" fontId="12" fillId="0" borderId="3" xfId="18" quotePrefix="1" applyFont="1" applyBorder="1" applyAlignment="1">
      <alignment horizontal="center" vertical="center"/>
    </xf>
    <xf numFmtId="38" fontId="12" fillId="0" borderId="9" xfId="18" applyFont="1" applyFill="1" applyBorder="1" applyAlignment="1">
      <alignment horizontal="center" vertical="center"/>
    </xf>
    <xf numFmtId="38" fontId="12" fillId="0" borderId="11" xfId="18" applyFont="1" applyFill="1" applyBorder="1" applyAlignment="1">
      <alignment horizontal="center" vertical="center"/>
    </xf>
    <xf numFmtId="38" fontId="27" fillId="0" borderId="34" xfId="18" applyFont="1" applyBorder="1" applyAlignment="1">
      <alignment horizontal="center" vertical="center"/>
    </xf>
    <xf numFmtId="38" fontId="27" fillId="0" borderId="38" xfId="18" applyFont="1" applyBorder="1" applyAlignment="1">
      <alignment horizontal="center" vertical="center"/>
    </xf>
    <xf numFmtId="38" fontId="21" fillId="0" borderId="125" xfId="18" applyFont="1" applyBorder="1" applyAlignment="1">
      <alignment horizontal="center" vertical="center"/>
    </xf>
    <xf numFmtId="38" fontId="12" fillId="0" borderId="17" xfId="18" applyFont="1" applyBorder="1" applyAlignment="1">
      <alignment horizontal="center" vertical="center"/>
    </xf>
    <xf numFmtId="38" fontId="72" fillId="0" borderId="9" xfId="18" quotePrefix="1" applyFont="1" applyBorder="1" applyAlignment="1">
      <alignment horizontal="center" vertical="center"/>
    </xf>
    <xf numFmtId="38" fontId="72" fillId="0" borderId="11" xfId="18" applyFont="1" applyBorder="1" applyAlignment="1">
      <alignment horizontal="center" vertical="center"/>
    </xf>
    <xf numFmtId="38" fontId="72" fillId="0" borderId="64" xfId="18" applyFont="1" applyBorder="1" applyAlignment="1">
      <alignment horizontal="center" vertical="center"/>
    </xf>
    <xf numFmtId="38" fontId="72" fillId="0" borderId="58" xfId="18" applyFont="1" applyBorder="1" applyAlignment="1">
      <alignment horizontal="center" vertical="center"/>
    </xf>
    <xf numFmtId="38" fontId="72" fillId="0" borderId="11" xfId="18" quotePrefix="1" applyFont="1" applyBorder="1" applyAlignment="1">
      <alignment horizontal="center" vertical="center"/>
    </xf>
    <xf numFmtId="38" fontId="72" fillId="0" borderId="10" xfId="18" applyFont="1" applyBorder="1" applyAlignment="1">
      <alignment horizontal="center" vertical="center"/>
    </xf>
    <xf numFmtId="38" fontId="70" fillId="0" borderId="70" xfId="18" applyFont="1" applyBorder="1" applyAlignment="1">
      <alignment horizontal="center" vertical="center"/>
    </xf>
    <xf numFmtId="38" fontId="70" fillId="0" borderId="69" xfId="18" applyFont="1" applyBorder="1" applyAlignment="1">
      <alignment horizontal="center" vertical="center"/>
    </xf>
    <xf numFmtId="38" fontId="70" fillId="0" borderId="68" xfId="18" applyFont="1" applyBorder="1" applyAlignment="1">
      <alignment horizontal="center" vertical="center"/>
    </xf>
    <xf numFmtId="38" fontId="72" fillId="0" borderId="17" xfId="18" applyFont="1" applyBorder="1" applyAlignment="1">
      <alignment horizontal="center" vertical="center"/>
    </xf>
    <xf numFmtId="38" fontId="72" fillId="0" borderId="59" xfId="18" applyFont="1" applyBorder="1" applyAlignment="1">
      <alignment horizontal="center" vertical="center"/>
    </xf>
    <xf numFmtId="38" fontId="72" fillId="0" borderId="16" xfId="18" quotePrefix="1" applyFont="1" applyBorder="1" applyAlignment="1">
      <alignment horizontal="center" vertical="center"/>
    </xf>
    <xf numFmtId="38" fontId="72" fillId="0" borderId="57" xfId="18" applyFont="1" applyBorder="1" applyAlignment="1">
      <alignment horizontal="center" vertical="center"/>
    </xf>
    <xf numFmtId="38" fontId="72" fillId="0" borderId="3" xfId="18" applyFont="1" applyBorder="1" applyAlignment="1">
      <alignment horizontal="center" vertical="center"/>
    </xf>
    <xf numFmtId="38" fontId="72" fillId="0" borderId="63" xfId="18" applyFont="1" applyBorder="1" applyAlignment="1">
      <alignment horizontal="center" vertical="center"/>
    </xf>
    <xf numFmtId="38" fontId="46" fillId="0" borderId="70" xfId="18" applyFont="1" applyBorder="1" applyAlignment="1">
      <alignment horizontal="center" vertical="center"/>
    </xf>
    <xf numFmtId="38" fontId="46" fillId="0" borderId="69" xfId="18" applyFont="1" applyBorder="1" applyAlignment="1">
      <alignment horizontal="center" vertical="center"/>
    </xf>
    <xf numFmtId="38" fontId="46" fillId="0" borderId="68" xfId="18" applyFont="1" applyBorder="1" applyAlignment="1">
      <alignment horizontal="center" vertical="center"/>
    </xf>
    <xf numFmtId="38" fontId="72" fillId="0" borderId="34" xfId="18" applyFont="1" applyBorder="1" applyAlignment="1">
      <alignment horizontal="center" vertical="center"/>
    </xf>
    <xf numFmtId="38" fontId="72" fillId="0" borderId="38" xfId="18" applyFont="1" applyBorder="1" applyAlignment="1">
      <alignment horizontal="center" vertical="center"/>
    </xf>
    <xf numFmtId="38" fontId="72" fillId="0" borderId="31" xfId="18" quotePrefix="1" applyFont="1" applyBorder="1" applyAlignment="1">
      <alignment horizontal="center" vertical="center"/>
    </xf>
    <xf numFmtId="38" fontId="72" fillId="0" borderId="33" xfId="18" applyFont="1" applyBorder="1" applyAlignment="1">
      <alignment horizontal="center" vertical="center"/>
    </xf>
    <xf numFmtId="38" fontId="46" fillId="0" borderId="30" xfId="18" applyFont="1" applyBorder="1" applyAlignment="1">
      <alignment horizontal="center" vertical="center"/>
    </xf>
    <xf numFmtId="38" fontId="72" fillId="0" borderId="9" xfId="18" applyFont="1" applyBorder="1" applyAlignment="1">
      <alignment horizontal="center" vertical="center"/>
    </xf>
    <xf numFmtId="38" fontId="72" fillId="0" borderId="37" xfId="18" applyFont="1" applyBorder="1" applyAlignment="1">
      <alignment horizontal="center" vertical="center"/>
    </xf>
    <xf numFmtId="38" fontId="72" fillId="0" borderId="0" xfId="18" applyFont="1" applyAlignment="1">
      <alignment horizontal="center" vertical="center"/>
    </xf>
    <xf numFmtId="38" fontId="72" fillId="0" borderId="52" xfId="18" quotePrefix="1" applyFont="1" applyBorder="1" applyAlignment="1">
      <alignment horizontal="center" vertical="center"/>
    </xf>
    <xf numFmtId="38" fontId="72" fillId="0" borderId="36" xfId="18" applyFont="1" applyBorder="1" applyAlignment="1">
      <alignment horizontal="center" vertical="center"/>
    </xf>
    <xf numFmtId="38" fontId="72" fillId="0" borderId="27" xfId="18" applyFont="1" applyBorder="1" applyAlignment="1">
      <alignment horizontal="center" vertical="center"/>
    </xf>
    <xf numFmtId="38" fontId="72" fillId="0" borderId="35" xfId="18" applyFont="1" applyBorder="1" applyAlignment="1">
      <alignment horizontal="center" vertical="center"/>
    </xf>
    <xf numFmtId="38" fontId="72" fillId="0" borderId="40" xfId="18" applyFont="1" applyBorder="1" applyAlignment="1">
      <alignment horizontal="center" vertical="center"/>
    </xf>
    <xf numFmtId="38" fontId="72" fillId="0" borderId="2" xfId="18" quotePrefix="1" applyFont="1" applyBorder="1" applyAlignment="1">
      <alignment horizontal="center" vertical="center"/>
    </xf>
    <xf numFmtId="38" fontId="72" fillId="0" borderId="4" xfId="18" quotePrefix="1" applyFont="1" applyBorder="1" applyAlignment="1">
      <alignment horizontal="center" vertical="center"/>
    </xf>
    <xf numFmtId="38" fontId="46" fillId="0" borderId="50" xfId="18" applyFont="1" applyBorder="1" applyAlignment="1">
      <alignment horizontal="center" vertical="center"/>
    </xf>
    <xf numFmtId="38" fontId="46" fillId="0" borderId="48" xfId="18" applyFont="1" applyBorder="1" applyAlignment="1">
      <alignment horizontal="center" vertical="center"/>
    </xf>
    <xf numFmtId="38" fontId="46" fillId="0" borderId="125" xfId="18" applyFont="1" applyBorder="1" applyAlignment="1">
      <alignment horizontal="center" vertical="center"/>
    </xf>
    <xf numFmtId="38" fontId="46" fillId="0" borderId="47" xfId="18" applyFont="1" applyBorder="1" applyAlignment="1">
      <alignment horizontal="center" vertical="center"/>
    </xf>
    <xf numFmtId="38" fontId="46" fillId="0" borderId="81" xfId="18" applyFont="1" applyBorder="1" applyAlignment="1">
      <alignment horizontal="center" vertical="center"/>
    </xf>
    <xf numFmtId="38" fontId="46" fillId="0" borderId="82" xfId="18" applyFont="1" applyBorder="1" applyAlignment="1">
      <alignment horizontal="center" vertical="center"/>
    </xf>
    <xf numFmtId="38" fontId="46" fillId="0" borderId="123" xfId="18" applyFont="1" applyBorder="1" applyAlignment="1">
      <alignment horizontal="center" vertical="center"/>
    </xf>
    <xf numFmtId="38" fontId="46" fillId="0" borderId="83" xfId="18" applyFont="1" applyBorder="1" applyAlignment="1">
      <alignment horizontal="center" vertical="center"/>
    </xf>
    <xf numFmtId="38" fontId="72" fillId="0" borderId="60" xfId="18" applyFont="1" applyBorder="1" applyAlignment="1">
      <alignment horizontal="center" vertical="center"/>
    </xf>
    <xf numFmtId="38" fontId="72" fillId="0" borderId="57" xfId="18" quotePrefix="1" applyFont="1" applyBorder="1" applyAlignment="1">
      <alignment horizontal="center" vertical="center"/>
    </xf>
    <xf numFmtId="38" fontId="72" fillId="0" borderId="25" xfId="18" applyFont="1" applyBorder="1" applyAlignment="1">
      <alignment horizontal="right" vertical="center"/>
    </xf>
    <xf numFmtId="38" fontId="72" fillId="0" borderId="26" xfId="18" applyFont="1" applyBorder="1" applyAlignment="1">
      <alignment horizontal="right" vertical="center"/>
    </xf>
    <xf numFmtId="38" fontId="72" fillId="0" borderId="36" xfId="18" quotePrefix="1" applyFont="1" applyBorder="1" applyAlignment="1">
      <alignment horizontal="center" vertical="center"/>
    </xf>
    <xf numFmtId="38" fontId="72" fillId="0" borderId="61" xfId="18" quotePrefix="1" applyFont="1" applyBorder="1" applyAlignment="1">
      <alignment horizontal="center" vertical="center"/>
    </xf>
    <xf numFmtId="38" fontId="70" fillId="0" borderId="69" xfId="18" applyFont="1" applyFill="1" applyBorder="1" applyAlignment="1">
      <alignment horizontal="center" vertical="center"/>
    </xf>
    <xf numFmtId="38" fontId="70" fillId="0" borderId="68" xfId="18" applyFont="1" applyFill="1" applyBorder="1" applyAlignment="1">
      <alignment horizontal="center" vertical="center"/>
    </xf>
    <xf numFmtId="38" fontId="72" fillId="0" borderId="9" xfId="18" applyFont="1" applyFill="1" applyBorder="1" applyAlignment="1">
      <alignment horizontal="center" vertical="center"/>
    </xf>
    <xf numFmtId="38" fontId="72" fillId="0" borderId="11" xfId="18" applyFont="1" applyFill="1" applyBorder="1" applyAlignment="1">
      <alignment horizontal="center" vertical="center"/>
    </xf>
    <xf numFmtId="38" fontId="72" fillId="0" borderId="10" xfId="18" applyFont="1" applyFill="1" applyBorder="1" applyAlignment="1">
      <alignment horizontal="center" vertical="center"/>
    </xf>
    <xf numFmtId="38" fontId="72" fillId="0" borderId="58" xfId="18" applyFont="1" applyFill="1" applyBorder="1" applyAlignment="1">
      <alignment horizontal="center" vertical="center"/>
    </xf>
    <xf numFmtId="38" fontId="72" fillId="0" borderId="9" xfId="18" quotePrefix="1" applyFont="1" applyFill="1" applyBorder="1" applyAlignment="1">
      <alignment horizontal="center" vertical="center"/>
    </xf>
    <xf numFmtId="38" fontId="72" fillId="0" borderId="11" xfId="18" quotePrefix="1" applyFont="1" applyFill="1" applyBorder="1" applyAlignment="1">
      <alignment horizontal="center" vertical="center"/>
    </xf>
    <xf numFmtId="38" fontId="72" fillId="0" borderId="64" xfId="18" applyFont="1" applyFill="1" applyBorder="1" applyAlignment="1">
      <alignment horizontal="center" vertical="center"/>
    </xf>
    <xf numFmtId="38" fontId="72" fillId="0" borderId="136" xfId="18" applyFont="1" applyBorder="1" applyAlignment="1">
      <alignment horizontal="right" vertical="center"/>
    </xf>
    <xf numFmtId="38" fontId="72" fillId="0" borderId="114" xfId="18" applyFont="1" applyBorder="1" applyAlignment="1">
      <alignment horizontal="right" vertical="center"/>
    </xf>
    <xf numFmtId="38" fontId="72" fillId="0" borderId="130" xfId="18" applyFont="1" applyBorder="1" applyAlignment="1">
      <alignment horizontal="center" vertical="center"/>
    </xf>
    <xf numFmtId="38" fontId="72" fillId="0" borderId="109" xfId="18" applyFont="1" applyBorder="1" applyAlignment="1">
      <alignment horizontal="center" vertical="center"/>
    </xf>
    <xf numFmtId="38" fontId="72" fillId="0" borderId="108" xfId="18" quotePrefix="1" applyFont="1" applyBorder="1" applyAlignment="1">
      <alignment horizontal="center" vertical="center"/>
    </xf>
    <xf numFmtId="38" fontId="72" fillId="0" borderId="106" xfId="18" quotePrefix="1" applyFont="1" applyBorder="1" applyAlignment="1">
      <alignment horizontal="center" vertical="center"/>
    </xf>
    <xf numFmtId="38" fontId="72" fillId="0" borderId="17" xfId="18" applyFont="1" applyFill="1" applyBorder="1" applyAlignment="1">
      <alignment horizontal="center" vertical="center"/>
    </xf>
    <xf numFmtId="38" fontId="72" fillId="0" borderId="60" xfId="18" applyFont="1" applyFill="1" applyBorder="1" applyAlignment="1">
      <alignment horizontal="center" vertical="center"/>
    </xf>
    <xf numFmtId="38" fontId="72" fillId="0" borderId="16" xfId="18" quotePrefix="1" applyFont="1" applyFill="1" applyBorder="1" applyAlignment="1">
      <alignment horizontal="center" vertical="center"/>
    </xf>
    <xf numFmtId="38" fontId="72" fillId="0" borderId="57" xfId="18" applyFont="1" applyFill="1" applyBorder="1" applyAlignment="1">
      <alignment horizontal="center" vertical="center"/>
    </xf>
    <xf numFmtId="38" fontId="72" fillId="0" borderId="3" xfId="18" applyFont="1" applyFill="1" applyBorder="1" applyAlignment="1">
      <alignment horizontal="center" vertical="center"/>
    </xf>
    <xf numFmtId="38" fontId="72" fillId="0" borderId="40" xfId="18" applyFont="1" applyFill="1" applyBorder="1" applyAlignment="1">
      <alignment horizontal="center" vertical="center"/>
    </xf>
    <xf numFmtId="38" fontId="72" fillId="0" borderId="25" xfId="18" applyFont="1" applyFill="1" applyBorder="1" applyAlignment="1">
      <alignment horizontal="right" vertical="center"/>
    </xf>
    <xf numFmtId="38" fontId="72" fillId="0" borderId="26" xfId="18" applyFont="1" applyFill="1" applyBorder="1" applyAlignment="1">
      <alignment horizontal="right" vertical="center"/>
    </xf>
    <xf numFmtId="38" fontId="72" fillId="0" borderId="87" xfId="18" applyFont="1" applyBorder="1" applyAlignment="1">
      <alignment horizontal="center" vertical="center"/>
    </xf>
    <xf numFmtId="38" fontId="72" fillId="0" borderId="137" xfId="18" applyFont="1" applyBorder="1" applyAlignment="1">
      <alignment horizontal="center" vertical="center"/>
    </xf>
    <xf numFmtId="38" fontId="46" fillId="0" borderId="79" xfId="18" applyFont="1" applyBorder="1" applyAlignment="1">
      <alignment horizontal="center" vertical="center"/>
    </xf>
    <xf numFmtId="38" fontId="72" fillId="0" borderId="66" xfId="18" applyFont="1" applyFill="1" applyBorder="1" applyAlignment="1">
      <alignment horizontal="center" vertical="center"/>
    </xf>
    <xf numFmtId="38" fontId="72" fillId="0" borderId="42" xfId="18" applyFont="1" applyFill="1" applyBorder="1" applyAlignment="1">
      <alignment horizontal="center" vertical="center"/>
    </xf>
    <xf numFmtId="38" fontId="72" fillId="0" borderId="19" xfId="18" quotePrefix="1" applyFont="1" applyFill="1" applyBorder="1" applyAlignment="1">
      <alignment horizontal="center" vertical="center"/>
    </xf>
    <xf numFmtId="38" fontId="72" fillId="0" borderId="18" xfId="18" applyFont="1" applyFill="1" applyBorder="1" applyAlignment="1">
      <alignment horizontal="center" vertical="center"/>
    </xf>
    <xf numFmtId="38" fontId="72" fillId="0" borderId="135" xfId="18" applyFont="1" applyFill="1" applyBorder="1" applyAlignment="1">
      <alignment horizontal="center" vertical="center"/>
    </xf>
    <xf numFmtId="38" fontId="72" fillId="0" borderId="104" xfId="18" applyFont="1" applyFill="1" applyBorder="1" applyAlignment="1">
      <alignment horizontal="center" vertical="center"/>
    </xf>
    <xf numFmtId="38" fontId="72" fillId="0" borderId="103" xfId="18" applyFont="1" applyFill="1" applyBorder="1" applyAlignment="1">
      <alignment horizontal="center" vertical="center"/>
    </xf>
    <xf numFmtId="38" fontId="72" fillId="0" borderId="102" xfId="18" applyFont="1" applyFill="1" applyBorder="1" applyAlignment="1">
      <alignment horizontal="center" vertical="center"/>
    </xf>
    <xf numFmtId="38" fontId="46" fillId="0" borderId="129" xfId="18" applyFont="1" applyFill="1" applyBorder="1" applyAlignment="1">
      <alignment horizontal="center" vertical="center"/>
    </xf>
    <xf numFmtId="38" fontId="46" fillId="0" borderId="128" xfId="18" applyFont="1" applyFill="1" applyBorder="1" applyAlignment="1">
      <alignment horizontal="center" vertical="center"/>
    </xf>
    <xf numFmtId="38" fontId="46" fillId="0" borderId="127" xfId="18" applyFont="1" applyFill="1" applyBorder="1" applyAlignment="1">
      <alignment horizontal="center" vertical="center"/>
    </xf>
    <xf numFmtId="38" fontId="72" fillId="0" borderId="120" xfId="18" applyFont="1" applyFill="1" applyBorder="1" applyAlignment="1">
      <alignment horizontal="center" vertical="center"/>
    </xf>
    <xf numFmtId="38" fontId="72" fillId="0" borderId="88" xfId="18" applyFont="1" applyFill="1" applyBorder="1" applyAlignment="1">
      <alignment horizontal="center" vertical="center"/>
    </xf>
    <xf numFmtId="38" fontId="72" fillId="0" borderId="119" xfId="18" quotePrefix="1" applyFont="1" applyFill="1" applyBorder="1" applyAlignment="1">
      <alignment horizontal="center" vertical="center"/>
    </xf>
    <xf numFmtId="38" fontId="72" fillId="0" borderId="118" xfId="18" applyFont="1" applyFill="1" applyBorder="1" applyAlignment="1">
      <alignment horizontal="center" vertical="center"/>
    </xf>
    <xf numFmtId="38" fontId="46" fillId="0" borderId="50" xfId="18" applyFont="1" applyFill="1" applyBorder="1" applyAlignment="1">
      <alignment horizontal="center" vertical="center"/>
    </xf>
    <xf numFmtId="38" fontId="46" fillId="0" borderId="48" xfId="18" applyFont="1" applyFill="1" applyBorder="1" applyAlignment="1">
      <alignment horizontal="center" vertical="center"/>
    </xf>
    <xf numFmtId="38" fontId="46" fillId="0" borderId="47" xfId="18" applyFont="1" applyFill="1" applyBorder="1" applyAlignment="1">
      <alignment horizontal="center" vertical="center"/>
    </xf>
    <xf numFmtId="38" fontId="46" fillId="0" borderId="81" xfId="18" applyFont="1" applyFill="1" applyBorder="1" applyAlignment="1">
      <alignment horizontal="center" vertical="center"/>
    </xf>
    <xf numFmtId="38" fontId="46" fillId="0" borderId="82" xfId="18" applyFont="1" applyFill="1" applyBorder="1" applyAlignment="1">
      <alignment horizontal="center" vertical="center"/>
    </xf>
    <xf numFmtId="38" fontId="46" fillId="0" borderId="123" xfId="18" applyFont="1" applyFill="1" applyBorder="1" applyAlignment="1">
      <alignment horizontal="center" vertical="center"/>
    </xf>
    <xf numFmtId="38" fontId="46" fillId="0" borderId="83" xfId="18" applyFont="1" applyFill="1" applyBorder="1" applyAlignment="1">
      <alignment horizontal="center" vertical="center"/>
    </xf>
    <xf numFmtId="38" fontId="78" fillId="0" borderId="10" xfId="18" applyFont="1" applyFill="1" applyBorder="1" applyAlignment="1">
      <alignment horizontal="center" vertical="center"/>
    </xf>
    <xf numFmtId="38" fontId="78" fillId="0" borderId="58" xfId="18" applyFont="1" applyFill="1" applyBorder="1" applyAlignment="1">
      <alignment horizontal="center" vertical="center"/>
    </xf>
    <xf numFmtId="38" fontId="72" fillId="0" borderId="27" xfId="18" applyFont="1" applyFill="1" applyBorder="1" applyAlignment="1">
      <alignment horizontal="center" vertical="center"/>
    </xf>
    <xf numFmtId="38" fontId="72" fillId="0" borderId="35" xfId="18" applyFont="1" applyFill="1" applyBorder="1" applyAlignment="1">
      <alignment horizontal="center" vertical="center"/>
    </xf>
    <xf numFmtId="38" fontId="46" fillId="0" borderId="33" xfId="18" applyFont="1" applyFill="1" applyBorder="1" applyAlignment="1">
      <alignment horizontal="center" vertical="center"/>
    </xf>
    <xf numFmtId="38" fontId="46" fillId="0" borderId="36" xfId="18" applyFont="1" applyFill="1" applyBorder="1" applyAlignment="1">
      <alignment horizontal="center" vertical="center"/>
    </xf>
    <xf numFmtId="38" fontId="46" fillId="0" borderId="26" xfId="18" applyFont="1" applyFill="1" applyBorder="1" applyAlignment="1">
      <alignment horizontal="center" vertical="center"/>
    </xf>
    <xf numFmtId="38" fontId="72" fillId="0" borderId="34" xfId="18" applyFont="1" applyFill="1" applyBorder="1" applyAlignment="1">
      <alignment horizontal="center" vertical="center"/>
    </xf>
    <xf numFmtId="38" fontId="72" fillId="0" borderId="38" xfId="18" applyFont="1" applyFill="1" applyBorder="1" applyAlignment="1">
      <alignment horizontal="center" vertical="center"/>
    </xf>
    <xf numFmtId="38" fontId="72" fillId="0" borderId="31" xfId="18" quotePrefix="1" applyFont="1" applyFill="1" applyBorder="1" applyAlignment="1">
      <alignment horizontal="center" vertical="center"/>
    </xf>
    <xf numFmtId="38" fontId="72" fillId="0" borderId="33" xfId="18" applyFont="1" applyFill="1" applyBorder="1" applyAlignment="1">
      <alignment horizontal="center" vertical="center"/>
    </xf>
    <xf numFmtId="38" fontId="72" fillId="0" borderId="30" xfId="18" applyFont="1" applyFill="1" applyBorder="1" applyAlignment="1">
      <alignment horizontal="center" vertical="center"/>
    </xf>
    <xf numFmtId="38" fontId="72" fillId="0" borderId="33" xfId="18" quotePrefix="1" applyFont="1" applyFill="1" applyBorder="1" applyAlignment="1">
      <alignment horizontal="center" vertical="center"/>
    </xf>
    <xf numFmtId="38" fontId="46" fillId="0" borderId="70" xfId="18" applyFont="1" applyFill="1" applyBorder="1" applyAlignment="1">
      <alignment horizontal="center" vertical="center"/>
    </xf>
    <xf numFmtId="38" fontId="46" fillId="0" borderId="69" xfId="18" applyFont="1" applyFill="1" applyBorder="1" applyAlignment="1">
      <alignment horizontal="center" vertical="center"/>
    </xf>
    <xf numFmtId="38" fontId="46" fillId="0" borderId="79" xfId="18" applyFont="1" applyFill="1" applyBorder="1" applyAlignment="1">
      <alignment horizontal="center" vertical="center"/>
    </xf>
    <xf numFmtId="38" fontId="46" fillId="0" borderId="107" xfId="18" applyFont="1" applyFill="1" applyBorder="1" applyAlignment="1">
      <alignment horizontal="center" vertical="center"/>
    </xf>
    <xf numFmtId="38" fontId="46" fillId="0" borderId="109" xfId="18" applyFont="1" applyFill="1" applyBorder="1" applyAlignment="1">
      <alignment horizontal="center" vertical="center"/>
    </xf>
    <xf numFmtId="38" fontId="72" fillId="0" borderId="130" xfId="18" applyFont="1" applyFill="1" applyBorder="1" applyAlignment="1">
      <alignment horizontal="center" vertical="center"/>
    </xf>
    <xf numFmtId="38" fontId="72" fillId="0" borderId="109" xfId="18" applyFont="1" applyFill="1" applyBorder="1" applyAlignment="1">
      <alignment horizontal="center" vertical="center"/>
    </xf>
    <xf numFmtId="38" fontId="72" fillId="0" borderId="108" xfId="18" quotePrefix="1" applyFont="1" applyFill="1" applyBorder="1" applyAlignment="1">
      <alignment horizontal="center" vertical="center"/>
    </xf>
    <xf numFmtId="38" fontId="72" fillId="0" borderId="106" xfId="18" quotePrefix="1" applyFont="1" applyFill="1" applyBorder="1" applyAlignment="1">
      <alignment horizontal="center" vertical="center"/>
    </xf>
    <xf numFmtId="38" fontId="70" fillId="0" borderId="36" xfId="18" applyFont="1" applyFill="1" applyBorder="1" applyAlignment="1">
      <alignment horizontal="center" vertical="center"/>
    </xf>
    <xf numFmtId="38" fontId="70" fillId="0" borderId="26" xfId="18" applyFont="1" applyFill="1" applyBorder="1" applyAlignment="1">
      <alignment horizontal="center" vertical="center"/>
    </xf>
    <xf numFmtId="38" fontId="72" fillId="0" borderId="37" xfId="18" applyFont="1" applyFill="1" applyBorder="1" applyAlignment="1">
      <alignment horizontal="center" vertical="center"/>
    </xf>
    <xf numFmtId="38" fontId="72" fillId="0" borderId="0" xfId="18" applyFont="1" applyFill="1" applyBorder="1" applyAlignment="1">
      <alignment horizontal="center" vertical="center"/>
    </xf>
    <xf numFmtId="38" fontId="72" fillId="0" borderId="52" xfId="18" quotePrefix="1" applyFont="1" applyFill="1" applyBorder="1" applyAlignment="1">
      <alignment horizontal="center" vertical="center"/>
    </xf>
    <xf numFmtId="38" fontId="72" fillId="0" borderId="36" xfId="18" applyFont="1" applyFill="1" applyBorder="1" applyAlignment="1">
      <alignment horizontal="center" vertical="center"/>
    </xf>
    <xf numFmtId="38" fontId="46" fillId="0" borderId="125" xfId="18" applyFont="1" applyFill="1" applyBorder="1" applyAlignment="1">
      <alignment horizontal="center" vertical="center"/>
    </xf>
    <xf numFmtId="38" fontId="46" fillId="0" borderId="105" xfId="18" applyFont="1" applyFill="1" applyBorder="1" applyAlignment="1">
      <alignment horizontal="center" vertical="center"/>
    </xf>
    <xf numFmtId="38" fontId="46" fillId="0" borderId="104" xfId="18" applyFont="1" applyFill="1" applyBorder="1" applyAlignment="1">
      <alignment horizontal="center" vertical="center"/>
    </xf>
    <xf numFmtId="38" fontId="46" fillId="0" borderId="84" xfId="18" applyFont="1" applyFill="1" applyBorder="1" applyAlignment="1">
      <alignment horizontal="center" vertical="center"/>
    </xf>
    <xf numFmtId="38" fontId="72" fillId="0" borderId="16" xfId="18" quotePrefix="1" applyFont="1" applyFill="1" applyBorder="1" applyAlignment="1">
      <alignment horizontal="center" vertical="center" shrinkToFit="1"/>
    </xf>
    <xf numFmtId="38" fontId="72" fillId="0" borderId="57" xfId="18" applyFont="1" applyFill="1" applyBorder="1" applyAlignment="1">
      <alignment horizontal="center" vertical="center" shrinkToFit="1"/>
    </xf>
    <xf numFmtId="38" fontId="46" fillId="0" borderId="103" xfId="18" applyFont="1" applyFill="1" applyBorder="1" applyAlignment="1">
      <alignment horizontal="center" vertical="center"/>
    </xf>
    <xf numFmtId="38" fontId="46" fillId="0" borderId="102" xfId="18" applyFont="1" applyFill="1" applyBorder="1" applyAlignment="1">
      <alignment horizontal="center" vertical="center"/>
    </xf>
    <xf numFmtId="38" fontId="46" fillId="0" borderId="114" xfId="18" applyFont="1" applyFill="1" applyBorder="1" applyAlignment="1">
      <alignment horizontal="center" vertical="center"/>
    </xf>
    <xf numFmtId="38" fontId="72" fillId="0" borderId="107" xfId="18" applyFont="1" applyFill="1" applyBorder="1" applyAlignment="1">
      <alignment horizontal="center" vertical="center"/>
    </xf>
    <xf numFmtId="38" fontId="71" fillId="0" borderId="89" xfId="18" applyFont="1" applyFill="1" applyBorder="1" applyAlignment="1">
      <alignment horizontal="center" vertical="center"/>
    </xf>
    <xf numFmtId="38" fontId="71" fillId="0" borderId="90" xfId="18" applyFont="1" applyFill="1" applyBorder="1" applyAlignment="1">
      <alignment horizontal="center" vertical="center"/>
    </xf>
    <xf numFmtId="38" fontId="72" fillId="0" borderId="41" xfId="18" applyFont="1" applyFill="1" applyBorder="1" applyAlignment="1">
      <alignment horizontal="center" vertical="center"/>
    </xf>
    <xf numFmtId="38" fontId="72" fillId="0" borderId="5" xfId="18" applyFont="1" applyFill="1" applyBorder="1" applyAlignment="1">
      <alignment horizontal="center" vertical="center"/>
    </xf>
    <xf numFmtId="38" fontId="71" fillId="0" borderId="51" xfId="18" applyFont="1" applyFill="1" applyBorder="1" applyAlignment="1">
      <alignment horizontal="center" vertical="center"/>
    </xf>
    <xf numFmtId="38" fontId="71" fillId="0" borderId="12" xfId="18" applyFont="1" applyFill="1" applyBorder="1" applyAlignment="1">
      <alignment horizontal="center" vertical="center"/>
    </xf>
    <xf numFmtId="38" fontId="72" fillId="0" borderId="69" xfId="18" applyFont="1" applyFill="1" applyBorder="1" applyAlignment="1">
      <alignment horizontal="center" vertical="center"/>
    </xf>
    <xf numFmtId="38" fontId="72" fillId="0" borderId="68" xfId="18" applyFont="1" applyFill="1" applyBorder="1" applyAlignment="1">
      <alignment horizontal="center" vertical="center"/>
    </xf>
    <xf numFmtId="38" fontId="72" fillId="0" borderId="26" xfId="18" applyFont="1" applyFill="1" applyBorder="1" applyAlignment="1">
      <alignment horizontal="center" vertical="center"/>
    </xf>
    <xf numFmtId="38" fontId="72" fillId="0" borderId="105" xfId="18" applyFont="1" applyFill="1" applyBorder="1" applyAlignment="1">
      <alignment horizontal="center" vertical="center"/>
    </xf>
    <xf numFmtId="38" fontId="46" fillId="0" borderId="118" xfId="18" applyFont="1" applyFill="1" applyBorder="1" applyAlignment="1">
      <alignment horizontal="center" vertical="center"/>
    </xf>
    <xf numFmtId="38" fontId="4" fillId="0" borderId="70" xfId="16" applyFont="1" applyFill="1" applyBorder="1" applyAlignment="1">
      <alignment horizontal="center" vertical="center" textRotation="255"/>
    </xf>
    <xf numFmtId="38" fontId="4" fillId="0" borderId="69" xfId="16" applyFont="1" applyFill="1" applyBorder="1" applyAlignment="1">
      <alignment horizontal="center" vertical="center" textRotation="255"/>
    </xf>
    <xf numFmtId="38" fontId="4" fillId="0" borderId="79" xfId="16" applyFont="1" applyFill="1" applyBorder="1" applyAlignment="1">
      <alignment horizontal="center" vertical="center" textRotation="255"/>
    </xf>
    <xf numFmtId="38" fontId="4" fillId="0" borderId="68" xfId="16" applyFont="1" applyFill="1" applyBorder="1" applyAlignment="1">
      <alignment horizontal="center" vertical="center" textRotation="255"/>
    </xf>
    <xf numFmtId="38" fontId="41" fillId="0" borderId="0" xfId="16" applyFont="1" applyAlignment="1">
      <alignment horizontal="center" vertical="center"/>
    </xf>
    <xf numFmtId="38" fontId="26" fillId="0" borderId="0" xfId="16" applyFont="1" applyAlignment="1">
      <alignment horizontal="center" vertical="center"/>
    </xf>
    <xf numFmtId="38" fontId="6" fillId="0" borderId="45" xfId="16" applyFont="1" applyBorder="1" applyAlignment="1">
      <alignment horizontal="center" vertical="center"/>
    </xf>
    <xf numFmtId="38" fontId="6" fillId="0" borderId="44" xfId="16" applyFont="1" applyBorder="1" applyAlignment="1">
      <alignment horizontal="center" vertical="center"/>
    </xf>
    <xf numFmtId="38" fontId="6" fillId="0" borderId="43" xfId="16" applyFont="1" applyBorder="1" applyAlignment="1">
      <alignment horizontal="center" vertical="center"/>
    </xf>
    <xf numFmtId="38" fontId="6" fillId="0" borderId="46" xfId="16" applyFont="1" applyBorder="1" applyAlignment="1">
      <alignment horizontal="center" vertical="center"/>
    </xf>
    <xf numFmtId="38" fontId="6" fillId="0" borderId="80" xfId="16" applyFont="1" applyBorder="1" applyAlignment="1">
      <alignment horizontal="center" vertical="center"/>
    </xf>
    <xf numFmtId="38" fontId="6" fillId="0" borderId="71" xfId="16" applyFont="1" applyBorder="1" applyAlignment="1">
      <alignment horizontal="center" vertical="center"/>
    </xf>
    <xf numFmtId="38" fontId="6" fillId="0" borderId="60" xfId="16" applyFont="1" applyBorder="1" applyAlignment="1">
      <alignment horizontal="center" vertical="center"/>
    </xf>
    <xf numFmtId="38" fontId="6" fillId="0" borderId="40" xfId="16" applyFont="1" applyBorder="1" applyAlignment="1">
      <alignment horizontal="center" vertical="center"/>
    </xf>
    <xf numFmtId="38" fontId="6" fillId="0" borderId="15" xfId="16" applyFont="1" applyBorder="1" applyAlignment="1">
      <alignment horizontal="center" vertical="center"/>
    </xf>
    <xf numFmtId="38" fontId="6" fillId="0" borderId="1" xfId="16" applyFont="1" applyBorder="1" applyAlignment="1">
      <alignment horizontal="center" vertical="center"/>
    </xf>
    <xf numFmtId="38" fontId="6" fillId="2" borderId="54" xfId="2" applyFont="1" applyFill="1" applyBorder="1" applyAlignment="1">
      <alignment horizontal="center" vertical="center"/>
    </xf>
    <xf numFmtId="38" fontId="6" fillId="2" borderId="53" xfId="2" applyFont="1" applyFill="1" applyBorder="1" applyAlignment="1">
      <alignment horizontal="center" vertical="center"/>
    </xf>
    <xf numFmtId="38" fontId="6" fillId="3" borderId="54" xfId="2" applyFont="1" applyFill="1" applyBorder="1" applyAlignment="1">
      <alignment horizontal="center" vertical="center"/>
    </xf>
    <xf numFmtId="38" fontId="6" fillId="3" borderId="53" xfId="2" applyFont="1" applyFill="1" applyBorder="1" applyAlignment="1">
      <alignment horizontal="center" vertical="center"/>
    </xf>
    <xf numFmtId="38" fontId="6" fillId="4" borderId="54" xfId="2" applyFont="1" applyFill="1" applyBorder="1" applyAlignment="1">
      <alignment horizontal="center" vertical="center"/>
    </xf>
    <xf numFmtId="38" fontId="6" fillId="4" borderId="55" xfId="2" applyFont="1" applyFill="1" applyBorder="1" applyAlignment="1">
      <alignment horizontal="center" vertical="center"/>
    </xf>
    <xf numFmtId="38" fontId="6" fillId="4" borderId="53" xfId="2" applyFont="1" applyFill="1" applyBorder="1" applyAlignment="1">
      <alignment horizontal="center" vertical="center"/>
    </xf>
    <xf numFmtId="38" fontId="26" fillId="0" borderId="0" xfId="2" applyFont="1" applyAlignment="1">
      <alignment horizontal="center" vertical="center"/>
    </xf>
    <xf numFmtId="38" fontId="6" fillId="0" borderId="9" xfId="2" applyFont="1" applyBorder="1" applyAlignment="1">
      <alignment horizontal="center" vertical="center"/>
    </xf>
    <xf numFmtId="38" fontId="6" fillId="0" borderId="64" xfId="2" applyFont="1" applyBorder="1" applyAlignment="1">
      <alignment horizontal="center" vertical="center"/>
    </xf>
    <xf numFmtId="38" fontId="6" fillId="0" borderId="11" xfId="2" applyFont="1" applyBorder="1" applyAlignment="1">
      <alignment horizontal="center" vertical="center"/>
    </xf>
    <xf numFmtId="38" fontId="6" fillId="0" borderId="2" xfId="2" applyFont="1" applyBorder="1" applyAlignment="1">
      <alignment horizontal="center" vertical="center"/>
    </xf>
    <xf numFmtId="38" fontId="6" fillId="0" borderId="63" xfId="2" applyFont="1" applyBorder="1" applyAlignment="1">
      <alignment horizontal="center" vertical="center"/>
    </xf>
    <xf numFmtId="38" fontId="6" fillId="0" borderId="4" xfId="2" applyFont="1" applyBorder="1" applyAlignment="1">
      <alignment horizontal="center" vertical="center"/>
    </xf>
    <xf numFmtId="38" fontId="6" fillId="0" borderId="9" xfId="2" quotePrefix="1" applyFont="1" applyFill="1" applyBorder="1" applyAlignment="1">
      <alignment horizontal="center" vertical="center"/>
    </xf>
    <xf numFmtId="38" fontId="6" fillId="0" borderId="58" xfId="2" quotePrefix="1" applyFont="1" applyFill="1" applyBorder="1" applyAlignment="1">
      <alignment horizontal="center" vertical="center"/>
    </xf>
    <xf numFmtId="38" fontId="6" fillId="0" borderId="9" xfId="2" quotePrefix="1" applyFont="1" applyBorder="1" applyAlignment="1">
      <alignment horizontal="center" vertical="center"/>
    </xf>
    <xf numFmtId="38" fontId="6" fillId="0" borderId="58" xfId="2" quotePrefix="1" applyFont="1" applyBorder="1" applyAlignment="1">
      <alignment horizontal="center" vertical="center"/>
    </xf>
    <xf numFmtId="38" fontId="8" fillId="0" borderId="44" xfId="2" applyFont="1" applyBorder="1" applyAlignment="1">
      <alignment horizontal="center" vertical="center"/>
    </xf>
    <xf numFmtId="38" fontId="6" fillId="0" borderId="31" xfId="2" quotePrefix="1" applyFont="1" applyBorder="1" applyAlignment="1">
      <alignment horizontal="center" vertical="center"/>
    </xf>
    <xf numFmtId="38" fontId="6" fillId="0" borderId="38" xfId="2" quotePrefix="1" applyFont="1" applyBorder="1" applyAlignment="1">
      <alignment horizontal="center" vertical="center"/>
    </xf>
    <xf numFmtId="38" fontId="6" fillId="0" borderId="9" xfId="2" applyFont="1" applyFill="1" applyBorder="1" applyAlignment="1">
      <alignment horizontal="center" vertical="center"/>
    </xf>
    <xf numFmtId="38" fontId="6" fillId="0" borderId="64" xfId="2" applyFont="1" applyFill="1" applyBorder="1" applyAlignment="1">
      <alignment horizontal="center" vertical="center"/>
    </xf>
    <xf numFmtId="38" fontId="6" fillId="0" borderId="58" xfId="2" applyFont="1" applyFill="1" applyBorder="1" applyAlignment="1">
      <alignment horizontal="center" vertical="center"/>
    </xf>
    <xf numFmtId="38" fontId="22" fillId="0" borderId="9" xfId="2" applyFont="1" applyBorder="1" applyAlignment="1">
      <alignment horizontal="center" vertical="center"/>
    </xf>
    <xf numFmtId="38" fontId="22" fillId="0" borderId="64" xfId="2" applyFont="1" applyBorder="1" applyAlignment="1">
      <alignment horizontal="center" vertical="center"/>
    </xf>
    <xf numFmtId="38" fontId="22" fillId="0" borderId="58" xfId="2" applyFont="1" applyBorder="1" applyAlignment="1">
      <alignment horizontal="center" vertical="center"/>
    </xf>
    <xf numFmtId="38" fontId="6" fillId="0" borderId="58" xfId="2" applyFont="1" applyBorder="1" applyAlignment="1">
      <alignment horizontal="center" vertical="center"/>
    </xf>
    <xf numFmtId="38" fontId="6" fillId="3" borderId="9" xfId="2" applyFont="1" applyFill="1" applyBorder="1" applyAlignment="1">
      <alignment horizontal="center" vertical="center"/>
    </xf>
    <xf numFmtId="38" fontId="6" fillId="3" borderId="64" xfId="2" applyFont="1" applyFill="1" applyBorder="1" applyAlignment="1">
      <alignment horizontal="center" vertical="center"/>
    </xf>
    <xf numFmtId="38" fontId="6" fillId="3" borderId="58" xfId="2" applyFont="1" applyFill="1" applyBorder="1" applyAlignment="1">
      <alignment horizontal="center" vertical="center"/>
    </xf>
    <xf numFmtId="38" fontId="6" fillId="4" borderId="9" xfId="2" applyFont="1" applyFill="1" applyBorder="1" applyAlignment="1">
      <alignment horizontal="center" vertical="center"/>
    </xf>
    <xf numFmtId="38" fontId="6" fillId="4" borderId="64" xfId="2" applyFont="1" applyFill="1" applyBorder="1" applyAlignment="1">
      <alignment horizontal="center" vertical="center"/>
    </xf>
    <xf numFmtId="38" fontId="6" fillId="4" borderId="58" xfId="2" applyFont="1" applyFill="1" applyBorder="1" applyAlignment="1">
      <alignment horizontal="center" vertical="center"/>
    </xf>
    <xf numFmtId="38" fontId="8" fillId="0" borderId="43" xfId="2" applyFont="1" applyBorder="1" applyAlignment="1">
      <alignment horizontal="center" vertical="center"/>
    </xf>
    <xf numFmtId="38" fontId="6" fillId="0" borderId="19" xfId="2" applyFont="1" applyBorder="1" applyAlignment="1">
      <alignment horizontal="center" vertical="center"/>
    </xf>
    <xf numFmtId="38" fontId="6" fillId="0" borderId="65" xfId="2" applyFont="1" applyBorder="1" applyAlignment="1">
      <alignment horizontal="center" vertical="center"/>
    </xf>
    <xf numFmtId="38" fontId="6" fillId="0" borderId="18" xfId="2" applyFont="1" applyBorder="1" applyAlignment="1">
      <alignment horizontal="center" vertical="center"/>
    </xf>
    <xf numFmtId="38" fontId="22" fillId="0" borderId="11" xfId="2" applyFont="1" applyBorder="1" applyAlignment="1">
      <alignment horizontal="center" vertical="center"/>
    </xf>
    <xf numFmtId="38" fontId="6" fillId="0" borderId="42" xfId="2" applyFont="1" applyBorder="1" applyAlignment="1">
      <alignment horizontal="center" vertical="center"/>
    </xf>
    <xf numFmtId="38" fontId="22" fillId="0" borderId="19" xfId="2" applyFont="1" applyBorder="1" applyAlignment="1">
      <alignment horizontal="center" vertical="center"/>
    </xf>
    <xf numFmtId="38" fontId="22" fillId="0" borderId="65" xfId="2" applyFont="1" applyBorder="1" applyAlignment="1">
      <alignment horizontal="center" vertical="center"/>
    </xf>
    <xf numFmtId="38" fontId="22" fillId="0" borderId="42" xfId="2" applyFont="1" applyBorder="1" applyAlignment="1">
      <alignment horizontal="center" vertical="center"/>
    </xf>
    <xf numFmtId="38" fontId="8" fillId="0" borderId="50" xfId="2" applyFont="1" applyBorder="1" applyAlignment="1">
      <alignment horizontal="center" vertical="center"/>
    </xf>
    <xf numFmtId="38" fontId="8" fillId="0" borderId="46" xfId="2" applyFont="1" applyBorder="1" applyAlignment="1">
      <alignment horizontal="center" vertical="center"/>
    </xf>
    <xf numFmtId="38" fontId="29" fillId="0" borderId="70" xfId="2" applyFont="1" applyBorder="1" applyAlignment="1">
      <alignment horizontal="center" vertical="center"/>
    </xf>
    <xf numFmtId="38" fontId="29" fillId="0" borderId="72" xfId="2" applyFont="1" applyBorder="1" applyAlignment="1">
      <alignment horizontal="center" vertical="center"/>
    </xf>
    <xf numFmtId="38" fontId="29" fillId="0" borderId="98" xfId="2" applyFont="1" applyBorder="1" applyAlignment="1">
      <alignment horizontal="center" vertical="center"/>
    </xf>
    <xf numFmtId="38" fontId="6" fillId="2" borderId="9" xfId="2" applyFont="1" applyFill="1" applyBorder="1" applyAlignment="1">
      <alignment horizontal="center" vertical="center"/>
    </xf>
    <xf numFmtId="38" fontId="6" fillId="2" borderId="64" xfId="2" applyFont="1" applyFill="1" applyBorder="1" applyAlignment="1">
      <alignment horizontal="center" vertical="center"/>
    </xf>
    <xf numFmtId="38" fontId="6" fillId="2" borderId="58" xfId="2" applyFont="1" applyFill="1" applyBorder="1" applyAlignment="1">
      <alignment horizontal="center" vertical="center"/>
    </xf>
    <xf numFmtId="38" fontId="29" fillId="0" borderId="68" xfId="2" applyFont="1" applyBorder="1" applyAlignment="1">
      <alignment horizontal="center" vertical="center"/>
    </xf>
    <xf numFmtId="38" fontId="6" fillId="4" borderId="2" xfId="2" applyFont="1" applyFill="1" applyBorder="1" applyAlignment="1">
      <alignment horizontal="center" vertical="center"/>
    </xf>
    <xf numFmtId="38" fontId="6" fillId="4" borderId="63" xfId="2" applyFont="1" applyFill="1" applyBorder="1" applyAlignment="1">
      <alignment horizontal="center" vertical="center"/>
    </xf>
    <xf numFmtId="38" fontId="6" fillId="4" borderId="40" xfId="2" applyFont="1" applyFill="1" applyBorder="1" applyAlignment="1">
      <alignment horizontal="center" vertical="center"/>
    </xf>
    <xf numFmtId="38" fontId="22" fillId="0" borderId="2" xfId="2" applyFont="1" applyBorder="1" applyAlignment="1">
      <alignment horizontal="center" vertical="center"/>
    </xf>
    <xf numFmtId="38" fontId="22" fillId="0" borderId="63" xfId="2" applyFont="1" applyBorder="1" applyAlignment="1">
      <alignment horizontal="center" vertical="center"/>
    </xf>
    <xf numFmtId="38" fontId="22" fillId="0" borderId="40" xfId="2" applyFont="1" applyBorder="1" applyAlignment="1">
      <alignment horizontal="center" vertical="center"/>
    </xf>
    <xf numFmtId="38" fontId="22" fillId="0" borderId="9" xfId="2" quotePrefix="1" applyFont="1" applyBorder="1" applyAlignment="1">
      <alignment horizontal="center" vertical="center"/>
    </xf>
    <xf numFmtId="38" fontId="22" fillId="0" borderId="58" xfId="2" quotePrefix="1" applyFont="1" applyBorder="1" applyAlignment="1">
      <alignment horizontal="center" vertical="center"/>
    </xf>
    <xf numFmtId="38" fontId="6" fillId="0" borderId="2" xfId="2" quotePrefix="1" applyFont="1" applyBorder="1" applyAlignment="1">
      <alignment horizontal="center" vertical="center"/>
    </xf>
    <xf numFmtId="38" fontId="6" fillId="0" borderId="40" xfId="2" quotePrefix="1" applyFont="1" applyBorder="1" applyAlignment="1">
      <alignment horizontal="center" vertical="center"/>
    </xf>
  </cellXfs>
  <cellStyles count="20">
    <cellStyle name="桁区切り" xfId="16" builtinId="6"/>
    <cellStyle name="桁区切り 2" xfId="2"/>
    <cellStyle name="桁区切り 2 2" xfId="15"/>
    <cellStyle name="桁区切り 2 3" xfId="18"/>
    <cellStyle name="通貨" xfId="19" builtinId="7"/>
    <cellStyle name="通貨 [0.00] 2" xfId="3"/>
    <cellStyle name="通貨 10" xfId="12"/>
    <cellStyle name="通貨 2" xfId="4"/>
    <cellStyle name="通貨 3" xfId="5"/>
    <cellStyle name="通貨 4" xfId="6"/>
    <cellStyle name="通貨 5" xfId="7"/>
    <cellStyle name="通貨 6" xfId="8"/>
    <cellStyle name="通貨 7" xfId="9"/>
    <cellStyle name="通貨 8" xfId="10"/>
    <cellStyle name="通貨 9" xfId="11"/>
    <cellStyle name="標準" xfId="0" builtinId="0"/>
    <cellStyle name="標準 2" xfId="1"/>
    <cellStyle name="標準 2 2" xfId="14"/>
    <cellStyle name="標準 2 3" xfId="17"/>
    <cellStyle name="標準 3" xfId="13"/>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381000</xdr:colOff>
      <xdr:row>4</xdr:row>
      <xdr:rowOff>0</xdr:rowOff>
    </xdr:from>
    <xdr:to>
      <xdr:col>2</xdr:col>
      <xdr:colOff>876300</xdr:colOff>
      <xdr:row>6</xdr:row>
      <xdr:rowOff>0</xdr:rowOff>
    </xdr:to>
    <xdr:pic>
      <xdr:nvPicPr>
        <xdr:cNvPr id="7" name="Picture 1" descr="LionLogo2">
          <a:extLst>
            <a:ext uri="{FF2B5EF4-FFF2-40B4-BE49-F238E27FC236}">
              <a16:creationId xmlns="" xmlns:a16="http://schemas.microsoft.com/office/drawing/2014/main" id="{4A154284-7A71-4038-B85A-9A3F368DD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83820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381000</xdr:colOff>
      <xdr:row>4</xdr:row>
      <xdr:rowOff>0</xdr:rowOff>
    </xdr:from>
    <xdr:to>
      <xdr:col>2</xdr:col>
      <xdr:colOff>876300</xdr:colOff>
      <xdr:row>6</xdr:row>
      <xdr:rowOff>0</xdr:rowOff>
    </xdr:to>
    <xdr:pic>
      <xdr:nvPicPr>
        <xdr:cNvPr id="8" name="Picture 1" descr="LionLogo2">
          <a:extLst>
            <a:ext uri="{FF2B5EF4-FFF2-40B4-BE49-F238E27FC236}">
              <a16:creationId xmlns="" xmlns:a16="http://schemas.microsoft.com/office/drawing/2014/main" id="{DBE76C0E-3C3C-4EF1-8CB8-06621962D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83820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381000</xdr:colOff>
      <xdr:row>4</xdr:row>
      <xdr:rowOff>0</xdr:rowOff>
    </xdr:from>
    <xdr:to>
      <xdr:col>2</xdr:col>
      <xdr:colOff>876300</xdr:colOff>
      <xdr:row>6</xdr:row>
      <xdr:rowOff>0</xdr:rowOff>
    </xdr:to>
    <xdr:pic>
      <xdr:nvPicPr>
        <xdr:cNvPr id="9" name="Picture 1" descr="LionLogo2">
          <a:extLst>
            <a:ext uri="{FF2B5EF4-FFF2-40B4-BE49-F238E27FC236}">
              <a16:creationId xmlns="" xmlns:a16="http://schemas.microsoft.com/office/drawing/2014/main" id="{D6324E02-0408-4F3B-83FD-FA7A99DD3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83820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38100</xdr:colOff>
      <xdr:row>5</xdr:row>
      <xdr:rowOff>85725</xdr:rowOff>
    </xdr:from>
    <xdr:to>
      <xdr:col>15</xdr:col>
      <xdr:colOff>104775</xdr:colOff>
      <xdr:row>7</xdr:row>
      <xdr:rowOff>57150</xdr:rowOff>
    </xdr:to>
    <xdr:sp macro="" textlink="">
      <xdr:nvSpPr>
        <xdr:cNvPr id="10" name="WordArt 1"/>
        <xdr:cNvSpPr>
          <a:spLocks noChangeArrowheads="1" noChangeShapeType="1" noTextEdit="1"/>
        </xdr:cNvSpPr>
      </xdr:nvSpPr>
      <xdr:spPr bwMode="auto">
        <a:xfrm>
          <a:off x="1038225" y="1133475"/>
          <a:ext cx="4067175" cy="390525"/>
        </a:xfrm>
        <a:prstGeom prst="rect">
          <a:avLst/>
        </a:prstGeom>
        <a:extLst>
          <a:ext uri="{91240B29-F687-4F45-9708-019B960494DF}">
            <a14:hiddenLine xmlns:a14="http://schemas.microsoft.com/office/drawing/2010/main" w="19050">
              <a:solidFill>
                <a:srgbClr val="FF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ArchUp">
            <a:avLst>
              <a:gd name="adj" fmla="val 10800000"/>
            </a:avLst>
          </a:prstTxWarp>
        </a:bodyPr>
        <a:lstStyle/>
        <a:p>
          <a:pPr algn="ctr" rtl="0">
            <a:buNone/>
          </a:pPr>
          <a:r>
            <a:rPr lang="en-US" altLang="ja-JP" sz="3400" kern="10" spc="0">
              <a:ln>
                <a:noFill/>
              </a:ln>
              <a:solidFill>
                <a:srgbClr val="0070C0"/>
              </a:solidFill>
              <a:effectLst/>
              <a:latin typeface="Bookman Old Style"/>
            </a:rPr>
            <a:t>Meeting Report</a:t>
          </a:r>
          <a:endParaRPr lang="ja-JP" altLang="en-US" sz="3400" kern="10" spc="0">
            <a:ln>
              <a:noFill/>
            </a:ln>
            <a:solidFill>
              <a:srgbClr val="0070C0"/>
            </a:solidFill>
            <a:effectLst/>
            <a:latin typeface="Bookman Old Style"/>
          </a:endParaRPr>
        </a:p>
      </xdr:txBody>
    </xdr:sp>
    <xdr:clientData/>
  </xdr:twoCellAnchor>
  <xdr:twoCellAnchor>
    <xdr:from>
      <xdr:col>8</xdr:col>
      <xdr:colOff>28575</xdr:colOff>
      <xdr:row>0</xdr:row>
      <xdr:rowOff>28575</xdr:rowOff>
    </xdr:from>
    <xdr:to>
      <xdr:col>9</xdr:col>
      <xdr:colOff>222821</xdr:colOff>
      <xdr:row>2</xdr:row>
      <xdr:rowOff>114300</xdr:rowOff>
    </xdr:to>
    <xdr:pic>
      <xdr:nvPicPr>
        <xdr:cNvPr id="11" name="図 10" descr="ﾗｲｵﾝ　ﾛｺﾞ"/>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95575" y="28575"/>
          <a:ext cx="527621"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49"/>
  <sheetViews>
    <sheetView tabSelected="1" topLeftCell="A22" zoomScaleNormal="100" zoomScaleSheetLayoutView="98" workbookViewId="0">
      <selection activeCell="AA30" sqref="AA30"/>
    </sheetView>
  </sheetViews>
  <sheetFormatPr defaultRowHeight="13.5"/>
  <cols>
    <col min="1" max="24" width="4.375" style="109" customWidth="1"/>
    <col min="25" max="36" width="5.375" style="109" customWidth="1"/>
    <col min="37" max="38" width="9" style="110"/>
    <col min="39" max="40" width="5.375" style="109" customWidth="1"/>
    <col min="41" max="237" width="9" style="109"/>
    <col min="238" max="277" width="4.375" style="109" customWidth="1"/>
    <col min="278" max="493" width="9" style="109"/>
    <col min="494" max="533" width="4.375" style="109" customWidth="1"/>
    <col min="534" max="749" width="9" style="109"/>
    <col min="750" max="789" width="4.375" style="109" customWidth="1"/>
    <col min="790" max="1005" width="9" style="109"/>
    <col min="1006" max="1045" width="4.375" style="109" customWidth="1"/>
    <col min="1046" max="1261" width="9" style="109"/>
    <col min="1262" max="1301" width="4.375" style="109" customWidth="1"/>
    <col min="1302" max="1517" width="9" style="109"/>
    <col min="1518" max="1557" width="4.375" style="109" customWidth="1"/>
    <col min="1558" max="1773" width="9" style="109"/>
    <col min="1774" max="1813" width="4.375" style="109" customWidth="1"/>
    <col min="1814" max="2029" width="9" style="109"/>
    <col min="2030" max="2069" width="4.375" style="109" customWidth="1"/>
    <col min="2070" max="2285" width="9" style="109"/>
    <col min="2286" max="2325" width="4.375" style="109" customWidth="1"/>
    <col min="2326" max="2541" width="9" style="109"/>
    <col min="2542" max="2581" width="4.375" style="109" customWidth="1"/>
    <col min="2582" max="2797" width="9" style="109"/>
    <col min="2798" max="2837" width="4.375" style="109" customWidth="1"/>
    <col min="2838" max="3053" width="9" style="109"/>
    <col min="3054" max="3093" width="4.375" style="109" customWidth="1"/>
    <col min="3094" max="3309" width="9" style="109"/>
    <col min="3310" max="3349" width="4.375" style="109" customWidth="1"/>
    <col min="3350" max="3565" width="9" style="109"/>
    <col min="3566" max="3605" width="4.375" style="109" customWidth="1"/>
    <col min="3606" max="3821" width="9" style="109"/>
    <col min="3822" max="3861" width="4.375" style="109" customWidth="1"/>
    <col min="3862" max="4077" width="9" style="109"/>
    <col min="4078" max="4117" width="4.375" style="109" customWidth="1"/>
    <col min="4118" max="4333" width="9" style="109"/>
    <col min="4334" max="4373" width="4.375" style="109" customWidth="1"/>
    <col min="4374" max="4589" width="9" style="109"/>
    <col min="4590" max="4629" width="4.375" style="109" customWidth="1"/>
    <col min="4630" max="4845" width="9" style="109"/>
    <col min="4846" max="4885" width="4.375" style="109" customWidth="1"/>
    <col min="4886" max="5101" width="9" style="109"/>
    <col min="5102" max="5141" width="4.375" style="109" customWidth="1"/>
    <col min="5142" max="5357" width="9" style="109"/>
    <col min="5358" max="5397" width="4.375" style="109" customWidth="1"/>
    <col min="5398" max="5613" width="9" style="109"/>
    <col min="5614" max="5653" width="4.375" style="109" customWidth="1"/>
    <col min="5654" max="5869" width="9" style="109"/>
    <col min="5870" max="5909" width="4.375" style="109" customWidth="1"/>
    <col min="5910" max="6125" width="9" style="109"/>
    <col min="6126" max="6165" width="4.375" style="109" customWidth="1"/>
    <col min="6166" max="6381" width="9" style="109"/>
    <col min="6382" max="6421" width="4.375" style="109" customWidth="1"/>
    <col min="6422" max="6637" width="9" style="109"/>
    <col min="6638" max="6677" width="4.375" style="109" customWidth="1"/>
    <col min="6678" max="6893" width="9" style="109"/>
    <col min="6894" max="6933" width="4.375" style="109" customWidth="1"/>
    <col min="6934" max="7149" width="9" style="109"/>
    <col min="7150" max="7189" width="4.375" style="109" customWidth="1"/>
    <col min="7190" max="7405" width="9" style="109"/>
    <col min="7406" max="7445" width="4.375" style="109" customWidth="1"/>
    <col min="7446" max="7661" width="9" style="109"/>
    <col min="7662" max="7701" width="4.375" style="109" customWidth="1"/>
    <col min="7702" max="7917" width="9" style="109"/>
    <col min="7918" max="7957" width="4.375" style="109" customWidth="1"/>
    <col min="7958" max="8173" width="9" style="109"/>
    <col min="8174" max="8213" width="4.375" style="109" customWidth="1"/>
    <col min="8214" max="8429" width="9" style="109"/>
    <col min="8430" max="8469" width="4.375" style="109" customWidth="1"/>
    <col min="8470" max="8685" width="9" style="109"/>
    <col min="8686" max="8725" width="4.375" style="109" customWidth="1"/>
    <col min="8726" max="8941" width="9" style="109"/>
    <col min="8942" max="8981" width="4.375" style="109" customWidth="1"/>
    <col min="8982" max="9197" width="9" style="109"/>
    <col min="9198" max="9237" width="4.375" style="109" customWidth="1"/>
    <col min="9238" max="9453" width="9" style="109"/>
    <col min="9454" max="9493" width="4.375" style="109" customWidth="1"/>
    <col min="9494" max="9709" width="9" style="109"/>
    <col min="9710" max="9749" width="4.375" style="109" customWidth="1"/>
    <col min="9750" max="9965" width="9" style="109"/>
    <col min="9966" max="10005" width="4.375" style="109" customWidth="1"/>
    <col min="10006" max="10221" width="9" style="109"/>
    <col min="10222" max="10261" width="4.375" style="109" customWidth="1"/>
    <col min="10262" max="10477" width="9" style="109"/>
    <col min="10478" max="10517" width="4.375" style="109" customWidth="1"/>
    <col min="10518" max="10733" width="9" style="109"/>
    <col min="10734" max="10773" width="4.375" style="109" customWidth="1"/>
    <col min="10774" max="10989" width="9" style="109"/>
    <col min="10990" max="11029" width="4.375" style="109" customWidth="1"/>
    <col min="11030" max="11245" width="9" style="109"/>
    <col min="11246" max="11285" width="4.375" style="109" customWidth="1"/>
    <col min="11286" max="11501" width="9" style="109"/>
    <col min="11502" max="11541" width="4.375" style="109" customWidth="1"/>
    <col min="11542" max="11757" width="9" style="109"/>
    <col min="11758" max="11797" width="4.375" style="109" customWidth="1"/>
    <col min="11798" max="12013" width="9" style="109"/>
    <col min="12014" max="12053" width="4.375" style="109" customWidth="1"/>
    <col min="12054" max="12269" width="9" style="109"/>
    <col min="12270" max="12309" width="4.375" style="109" customWidth="1"/>
    <col min="12310" max="12525" width="9" style="109"/>
    <col min="12526" max="12565" width="4.375" style="109" customWidth="1"/>
    <col min="12566" max="12781" width="9" style="109"/>
    <col min="12782" max="12821" width="4.375" style="109" customWidth="1"/>
    <col min="12822" max="13037" width="9" style="109"/>
    <col min="13038" max="13077" width="4.375" style="109" customWidth="1"/>
    <col min="13078" max="13293" width="9" style="109"/>
    <col min="13294" max="13333" width="4.375" style="109" customWidth="1"/>
    <col min="13334" max="13549" width="9" style="109"/>
    <col min="13550" max="13589" width="4.375" style="109" customWidth="1"/>
    <col min="13590" max="13805" width="9" style="109"/>
    <col min="13806" max="13845" width="4.375" style="109" customWidth="1"/>
    <col min="13846" max="14061" width="9" style="109"/>
    <col min="14062" max="14101" width="4.375" style="109" customWidth="1"/>
    <col min="14102" max="14317" width="9" style="109"/>
    <col min="14318" max="14357" width="4.375" style="109" customWidth="1"/>
    <col min="14358" max="14573" width="9" style="109"/>
    <col min="14574" max="14613" width="4.375" style="109" customWidth="1"/>
    <col min="14614" max="14829" width="9" style="109"/>
    <col min="14830" max="14869" width="4.375" style="109" customWidth="1"/>
    <col min="14870" max="15085" width="9" style="109"/>
    <col min="15086" max="15125" width="4.375" style="109" customWidth="1"/>
    <col min="15126" max="15341" width="9" style="109"/>
    <col min="15342" max="15381" width="4.375" style="109" customWidth="1"/>
    <col min="15382" max="15597" width="9" style="109"/>
    <col min="15598" max="15637" width="4.375" style="109" customWidth="1"/>
    <col min="15638" max="15853" width="9" style="109"/>
    <col min="15854" max="15893" width="4.375" style="109" customWidth="1"/>
    <col min="15894" max="16109" width="9" style="109"/>
    <col min="16110" max="16149" width="4.375" style="109" customWidth="1"/>
    <col min="16150" max="16384" width="9" style="109"/>
  </cols>
  <sheetData>
    <row r="1" spans="1:38" s="304" customFormat="1" ht="17.100000000000001" customHeight="1">
      <c r="A1" s="301"/>
      <c r="B1" s="302"/>
      <c r="C1" s="302"/>
      <c r="D1" s="302"/>
      <c r="E1" s="302"/>
      <c r="F1" s="302"/>
      <c r="G1" s="302"/>
      <c r="H1" s="302"/>
      <c r="I1" s="302"/>
      <c r="J1" s="302"/>
      <c r="K1" s="303"/>
      <c r="L1" s="303"/>
      <c r="M1" s="303"/>
      <c r="N1" s="303"/>
      <c r="O1" s="303"/>
      <c r="P1" s="303"/>
      <c r="Q1" s="303"/>
      <c r="R1" s="303"/>
      <c r="S1" s="303"/>
      <c r="T1" s="303"/>
      <c r="U1" s="303"/>
      <c r="V1" s="303"/>
      <c r="W1" s="303"/>
      <c r="X1" s="303"/>
      <c r="Y1" s="303"/>
      <c r="Z1" s="303"/>
      <c r="AK1" s="2"/>
      <c r="AL1" s="2"/>
    </row>
    <row r="2" spans="1:38" s="304" customFormat="1" ht="17.100000000000001" customHeight="1">
      <c r="A2" s="302"/>
      <c r="B2" s="302"/>
      <c r="C2" s="302"/>
      <c r="D2" s="302"/>
      <c r="E2" s="302"/>
      <c r="F2" s="302"/>
      <c r="G2" s="302"/>
      <c r="H2" s="302"/>
      <c r="I2" s="302"/>
      <c r="J2" s="302"/>
      <c r="K2" s="303"/>
      <c r="L2" s="303"/>
      <c r="M2" s="303"/>
      <c r="N2" s="303"/>
      <c r="O2" s="303"/>
      <c r="P2" s="303"/>
      <c r="Q2" s="303"/>
      <c r="R2" s="303"/>
      <c r="S2" s="303"/>
      <c r="T2" s="303"/>
      <c r="U2" s="303"/>
      <c r="V2" s="303"/>
      <c r="W2" s="303"/>
      <c r="X2" s="303"/>
      <c r="Y2" s="303"/>
      <c r="Z2" s="305"/>
      <c r="AK2" s="2"/>
      <c r="AL2" s="2"/>
    </row>
    <row r="3" spans="1:38" s="304" customFormat="1" ht="17.100000000000001" customHeight="1">
      <c r="A3" s="302"/>
      <c r="B3" s="302"/>
      <c r="C3" s="302"/>
      <c r="D3" s="302"/>
      <c r="E3" s="302"/>
      <c r="F3" s="302"/>
      <c r="G3" s="302"/>
      <c r="H3" s="302"/>
      <c r="I3" s="302"/>
      <c r="J3" s="302"/>
      <c r="K3" s="303"/>
      <c r="L3" s="303"/>
      <c r="M3" s="303"/>
      <c r="N3" s="303"/>
      <c r="O3" s="303"/>
      <c r="P3" s="303"/>
      <c r="Q3" s="303"/>
      <c r="R3" s="303"/>
      <c r="S3" s="303"/>
      <c r="T3" s="303"/>
      <c r="U3" s="303"/>
      <c r="V3" s="303"/>
      <c r="W3" s="303"/>
      <c r="X3" s="303"/>
      <c r="Y3" s="305"/>
      <c r="Z3" s="305"/>
      <c r="AK3" s="2"/>
      <c r="AL3" s="2"/>
    </row>
    <row r="4" spans="1:38" s="304" customFormat="1" ht="17.100000000000001" customHeight="1">
      <c r="A4" s="608" t="s">
        <v>869</v>
      </c>
      <c r="B4" s="608"/>
      <c r="C4" s="608"/>
      <c r="D4" s="608"/>
      <c r="E4" s="608"/>
      <c r="F4" s="608"/>
      <c r="G4" s="608"/>
      <c r="H4" s="608"/>
      <c r="I4" s="608"/>
      <c r="J4" s="608"/>
      <c r="K4" s="608"/>
      <c r="L4" s="608"/>
      <c r="M4" s="608"/>
      <c r="N4" s="608"/>
      <c r="O4" s="608"/>
      <c r="P4" s="608"/>
      <c r="Q4" s="608"/>
      <c r="R4" s="608"/>
      <c r="S4" s="608"/>
      <c r="T4" s="608"/>
    </row>
    <row r="5" spans="1:38" s="304" customFormat="1" ht="17.100000000000001" customHeight="1">
      <c r="A5" s="306"/>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K5" s="2"/>
      <c r="AL5" s="2"/>
    </row>
    <row r="6" spans="1:38" s="304" customFormat="1" ht="17.100000000000001" customHeight="1">
      <c r="A6" s="306"/>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K6" s="2"/>
      <c r="AL6" s="2"/>
    </row>
    <row r="7" spans="1:38" s="304" customFormat="1" ht="17.100000000000001" customHeight="1">
      <c r="A7" s="306"/>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K7" s="2"/>
      <c r="AL7" s="2"/>
    </row>
    <row r="8" spans="1:38" s="304" customFormat="1" ht="17.100000000000001" customHeight="1">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K8" s="2"/>
      <c r="AL8" s="2"/>
    </row>
    <row r="9" spans="1:38" s="304" customFormat="1" ht="17.100000000000001" customHeight="1">
      <c r="A9" s="307"/>
      <c r="B9" s="307"/>
      <c r="C9" s="307"/>
      <c r="D9" s="307"/>
      <c r="E9" s="307"/>
      <c r="F9" s="307"/>
      <c r="G9" s="307"/>
      <c r="H9" s="307"/>
      <c r="I9" s="307"/>
      <c r="J9" s="307"/>
      <c r="K9" s="307"/>
      <c r="L9" s="307"/>
      <c r="M9" s="307"/>
      <c r="N9" s="307"/>
      <c r="O9" s="307"/>
      <c r="P9" s="307"/>
      <c r="Q9" s="307"/>
      <c r="R9" s="307"/>
      <c r="S9" s="307"/>
      <c r="T9" s="307"/>
      <c r="U9" s="306"/>
      <c r="V9" s="306"/>
      <c r="W9" s="306"/>
      <c r="X9" s="306"/>
      <c r="Y9" s="306"/>
      <c r="Z9" s="306"/>
      <c r="AA9" s="308"/>
      <c r="AK9" s="2"/>
      <c r="AL9" s="2"/>
    </row>
    <row r="10" spans="1:38" s="304" customFormat="1" ht="17.100000000000001" customHeight="1">
      <c r="A10" s="309"/>
      <c r="B10" s="310"/>
      <c r="C10" s="310"/>
      <c r="D10" s="310"/>
      <c r="E10" s="310"/>
      <c r="F10" s="310"/>
      <c r="G10" s="310"/>
      <c r="H10" s="310"/>
      <c r="I10" s="310"/>
      <c r="J10" s="310"/>
      <c r="K10" s="310"/>
      <c r="L10" s="310"/>
      <c r="M10" s="310"/>
      <c r="N10" s="310"/>
      <c r="O10" s="310"/>
      <c r="P10" s="310"/>
      <c r="Q10" s="310"/>
      <c r="R10" s="310"/>
      <c r="S10" s="310"/>
      <c r="T10" s="310"/>
      <c r="U10" s="311"/>
      <c r="V10" s="311"/>
      <c r="W10" s="311"/>
      <c r="X10" s="311"/>
      <c r="Y10" s="311"/>
      <c r="Z10" s="311"/>
      <c r="AK10" s="2"/>
      <c r="AL10" s="2"/>
    </row>
    <row r="11" spans="1:38" s="304" customFormat="1" ht="17.100000000000001" customHeight="1">
      <c r="A11" s="312"/>
      <c r="B11" s="311" t="s">
        <v>870</v>
      </c>
      <c r="D11" s="311"/>
      <c r="E11" s="311"/>
      <c r="F11" s="311"/>
      <c r="G11" s="311" t="s">
        <v>871</v>
      </c>
      <c r="H11" s="311"/>
      <c r="I11" s="305"/>
      <c r="J11" s="305"/>
      <c r="L11" s="311"/>
      <c r="M11" s="311"/>
      <c r="N11" s="311"/>
      <c r="O11" s="311"/>
      <c r="P11" s="311"/>
      <c r="Q11" s="311"/>
      <c r="R11" s="311"/>
      <c r="S11" s="311"/>
      <c r="T11" s="313" t="s">
        <v>872</v>
      </c>
      <c r="V11" s="311"/>
      <c r="W11" s="311"/>
      <c r="X11" s="311"/>
      <c r="Y11" s="311"/>
      <c r="AK11" s="2"/>
      <c r="AL11" s="2"/>
    </row>
    <row r="12" spans="1:38" s="304" customFormat="1" ht="17.100000000000001" customHeight="1">
      <c r="A12" s="314"/>
      <c r="B12" s="314"/>
      <c r="C12" s="314"/>
      <c r="D12" s="314"/>
      <c r="E12" s="314"/>
      <c r="F12" s="314"/>
      <c r="G12" s="314"/>
      <c r="H12" s="314"/>
      <c r="I12" s="314"/>
      <c r="J12" s="314"/>
      <c r="K12" s="314"/>
      <c r="L12" s="314"/>
      <c r="M12" s="314"/>
      <c r="N12" s="314"/>
      <c r="O12" s="314"/>
      <c r="P12" s="314"/>
      <c r="Q12" s="314"/>
      <c r="R12" s="314"/>
      <c r="S12" s="314"/>
      <c r="T12" s="314"/>
      <c r="U12" s="311"/>
      <c r="V12" s="311"/>
      <c r="W12" s="311"/>
      <c r="X12" s="311"/>
      <c r="Y12" s="311"/>
      <c r="Z12" s="311"/>
      <c r="AA12" s="308"/>
      <c r="AK12" s="2"/>
      <c r="AL12" s="2"/>
    </row>
    <row r="13" spans="1:38" s="304" customFormat="1" ht="18" customHeight="1">
      <c r="A13" s="315"/>
      <c r="B13" s="316"/>
      <c r="C13" s="317"/>
      <c r="D13" s="318"/>
      <c r="E13" s="319"/>
      <c r="F13" s="320"/>
      <c r="G13" s="320"/>
      <c r="H13" s="303"/>
      <c r="I13" s="303"/>
      <c r="J13" s="303"/>
      <c r="K13" s="303"/>
      <c r="L13" s="303"/>
      <c r="M13" s="303"/>
      <c r="N13" s="303"/>
      <c r="O13" s="303"/>
      <c r="P13" s="303"/>
      <c r="Q13" s="303"/>
      <c r="R13" s="303"/>
      <c r="S13" s="303"/>
      <c r="T13" s="321" t="s">
        <v>873</v>
      </c>
      <c r="U13" s="303"/>
      <c r="V13" s="303"/>
      <c r="W13" s="303"/>
      <c r="X13" s="303"/>
      <c r="Y13" s="303"/>
      <c r="AK13" s="2"/>
      <c r="AL13" s="2"/>
    </row>
    <row r="14" spans="1:38" s="304" customFormat="1" ht="18" customHeight="1">
      <c r="A14" s="322"/>
      <c r="B14" s="315"/>
      <c r="C14" s="317"/>
      <c r="D14" s="319"/>
      <c r="E14" s="319"/>
      <c r="F14" s="319"/>
      <c r="G14" s="319"/>
      <c r="H14" s="319"/>
      <c r="I14" s="302"/>
      <c r="J14" s="320"/>
      <c r="K14" s="320"/>
      <c r="L14" s="320"/>
      <c r="M14" s="320"/>
      <c r="N14" s="320"/>
      <c r="O14" s="320"/>
      <c r="P14" s="320"/>
      <c r="Q14" s="320"/>
      <c r="R14" s="320"/>
      <c r="S14" s="320"/>
      <c r="T14" s="320"/>
      <c r="U14" s="320"/>
      <c r="V14" s="320"/>
      <c r="W14" s="323"/>
      <c r="X14" s="323"/>
      <c r="Y14" s="323"/>
      <c r="Z14" s="323"/>
      <c r="AK14" s="2"/>
      <c r="AL14" s="2"/>
    </row>
    <row r="15" spans="1:38" s="304" customFormat="1" ht="18" customHeight="1">
      <c r="A15" s="322"/>
      <c r="B15" s="315"/>
      <c r="C15" s="320"/>
      <c r="D15" s="320"/>
      <c r="E15" s="317" t="s">
        <v>472</v>
      </c>
      <c r="F15" s="319"/>
      <c r="G15" s="319"/>
      <c r="H15" s="320"/>
      <c r="I15" s="302"/>
      <c r="J15" s="318" t="s">
        <v>874</v>
      </c>
      <c r="K15" s="320"/>
      <c r="M15" s="320"/>
      <c r="N15" s="320"/>
      <c r="O15" s="320"/>
      <c r="P15" s="320"/>
      <c r="Q15" s="320"/>
      <c r="R15" s="320"/>
      <c r="S15" s="320"/>
      <c r="T15" s="320"/>
      <c r="U15" s="320"/>
      <c r="V15" s="320"/>
      <c r="W15" s="323"/>
      <c r="X15" s="323"/>
      <c r="Y15" s="323"/>
      <c r="Z15" s="323"/>
      <c r="AK15" s="2"/>
      <c r="AL15" s="2"/>
    </row>
    <row r="16" spans="1:38" s="304" customFormat="1" ht="18" customHeight="1">
      <c r="A16" s="322"/>
      <c r="B16" s="315"/>
      <c r="C16" s="320"/>
      <c r="D16" s="320"/>
      <c r="E16" s="317" t="s">
        <v>875</v>
      </c>
      <c r="F16" s="319"/>
      <c r="G16" s="319"/>
      <c r="H16" s="319"/>
      <c r="I16" s="302"/>
      <c r="J16" s="318" t="s">
        <v>471</v>
      </c>
      <c r="K16" s="320"/>
      <c r="M16" s="320"/>
      <c r="N16" s="320"/>
      <c r="O16" s="320"/>
      <c r="P16" s="320"/>
      <c r="Q16" s="320"/>
      <c r="R16" s="320"/>
      <c r="S16" s="320"/>
      <c r="T16" s="320"/>
      <c r="U16" s="320"/>
      <c r="V16" s="320"/>
      <c r="W16" s="323"/>
      <c r="X16" s="323"/>
      <c r="Y16" s="323"/>
      <c r="Z16" s="323"/>
      <c r="AK16" s="2"/>
      <c r="AL16" s="2"/>
    </row>
    <row r="17" spans="1:39" s="304" customFormat="1" ht="18" customHeight="1">
      <c r="A17" s="322"/>
      <c r="B17" s="315"/>
      <c r="C17" s="320"/>
      <c r="D17" s="320"/>
      <c r="E17" s="317" t="s">
        <v>876</v>
      </c>
      <c r="F17" s="319"/>
      <c r="G17" s="319"/>
      <c r="H17" s="319"/>
      <c r="I17" s="302"/>
      <c r="J17" s="318" t="s">
        <v>877</v>
      </c>
      <c r="K17" s="320"/>
      <c r="M17" s="320"/>
      <c r="N17" s="320"/>
      <c r="O17" s="320"/>
      <c r="P17" s="320"/>
      <c r="Q17" s="320"/>
      <c r="R17" s="320"/>
      <c r="S17" s="320"/>
      <c r="T17" s="320"/>
      <c r="U17" s="320"/>
      <c r="V17" s="320"/>
      <c r="W17" s="324"/>
      <c r="X17" s="324"/>
      <c r="Y17" s="324"/>
      <c r="Z17" s="324"/>
      <c r="AK17" s="2"/>
      <c r="AL17" s="2"/>
    </row>
    <row r="18" spans="1:39" s="304" customFormat="1" ht="18" customHeight="1">
      <c r="A18" s="319"/>
      <c r="B18" s="319"/>
      <c r="C18" s="320"/>
      <c r="D18" s="320"/>
      <c r="E18" s="317" t="s">
        <v>470</v>
      </c>
      <c r="F18" s="325"/>
      <c r="G18" s="325"/>
      <c r="H18" s="325"/>
      <c r="I18" s="325"/>
      <c r="J18" s="318" t="s">
        <v>902</v>
      </c>
      <c r="K18" s="320"/>
      <c r="M18" s="320"/>
      <c r="N18" s="320"/>
      <c r="O18" s="320"/>
      <c r="P18" s="320"/>
      <c r="Q18" s="320"/>
      <c r="R18" s="320"/>
      <c r="S18" s="320"/>
      <c r="T18" s="320"/>
      <c r="U18" s="320"/>
      <c r="V18" s="320"/>
      <c r="W18" s="323"/>
      <c r="X18" s="323"/>
      <c r="Y18" s="323"/>
      <c r="Z18" s="323"/>
      <c r="AK18" s="2"/>
      <c r="AL18" s="2"/>
    </row>
    <row r="19" spans="1:39" s="304" customFormat="1" ht="15.95" customHeight="1">
      <c r="A19" s="317"/>
      <c r="B19" s="316"/>
      <c r="C19" s="317"/>
      <c r="D19" s="327"/>
      <c r="E19" s="328"/>
      <c r="F19" s="328"/>
      <c r="G19" s="328"/>
      <c r="H19" s="303"/>
      <c r="I19" s="303"/>
      <c r="J19" s="303"/>
      <c r="K19" s="303"/>
      <c r="L19" s="303"/>
      <c r="M19" s="303"/>
      <c r="N19" s="326"/>
      <c r="O19" s="326"/>
      <c r="P19" s="326"/>
      <c r="Q19" s="326"/>
      <c r="R19" s="326"/>
      <c r="S19" s="326"/>
      <c r="T19" s="329" t="s">
        <v>878</v>
      </c>
      <c r="U19" s="326"/>
      <c r="V19" s="303"/>
      <c r="W19" s="303"/>
      <c r="X19" s="303"/>
      <c r="Y19" s="320"/>
      <c r="AK19" s="2"/>
      <c r="AL19" s="2"/>
    </row>
    <row r="20" spans="1:39" s="304" customFormat="1" ht="15.95" customHeight="1">
      <c r="A20" s="316" t="s">
        <v>879</v>
      </c>
      <c r="B20" s="316"/>
      <c r="C20" s="317"/>
      <c r="D20" s="317"/>
      <c r="E20" s="317"/>
      <c r="F20" s="328"/>
      <c r="G20" s="328"/>
      <c r="H20" s="303"/>
      <c r="I20" s="303"/>
      <c r="J20" s="303"/>
      <c r="K20" s="303"/>
      <c r="L20" s="303"/>
      <c r="M20" s="303"/>
      <c r="N20" s="326"/>
      <c r="O20" s="326"/>
      <c r="P20" s="326"/>
      <c r="Q20" s="326"/>
      <c r="R20" s="326"/>
      <c r="S20" s="326"/>
      <c r="T20" s="329" t="s">
        <v>880</v>
      </c>
      <c r="U20" s="326"/>
      <c r="V20" s="303"/>
      <c r="W20" s="303"/>
      <c r="X20" s="303"/>
      <c r="Y20" s="320"/>
      <c r="AK20" s="2"/>
      <c r="AL20" s="2"/>
    </row>
    <row r="21" spans="1:39" s="304" customFormat="1" ht="15.95" customHeight="1">
      <c r="A21" s="316" t="s">
        <v>881</v>
      </c>
      <c r="B21" s="316"/>
      <c r="C21" s="317"/>
      <c r="D21" s="317"/>
      <c r="E21" s="317"/>
      <c r="F21" s="317"/>
      <c r="G21" s="317"/>
      <c r="H21" s="330"/>
      <c r="I21" s="303"/>
      <c r="J21" s="303"/>
      <c r="K21" s="303"/>
      <c r="L21" s="303"/>
      <c r="M21" s="303"/>
      <c r="N21" s="326"/>
      <c r="O21" s="326"/>
      <c r="P21" s="326"/>
      <c r="Q21" s="326"/>
      <c r="R21" s="326"/>
      <c r="S21" s="326"/>
      <c r="T21" s="326"/>
      <c r="U21" s="326"/>
      <c r="V21" s="303"/>
      <c r="W21" s="303"/>
      <c r="X21" s="303"/>
      <c r="Y21" s="303"/>
      <c r="Z21" s="320"/>
      <c r="AK21" s="2"/>
      <c r="AL21" s="2"/>
    </row>
    <row r="22" spans="1:39" s="304" customFormat="1" ht="15.95" customHeight="1">
      <c r="A22" s="316" t="s">
        <v>959</v>
      </c>
      <c r="B22" s="316"/>
      <c r="C22" s="317"/>
      <c r="D22" s="317"/>
      <c r="E22" s="317"/>
      <c r="F22" s="317"/>
      <c r="G22" s="331"/>
      <c r="H22" s="332"/>
      <c r="I22" s="303"/>
      <c r="J22" s="303"/>
      <c r="K22" s="303"/>
      <c r="L22" s="303"/>
      <c r="M22" s="303"/>
      <c r="N22" s="326"/>
      <c r="O22" s="326"/>
      <c r="P22" s="326"/>
      <c r="Q22" s="326"/>
      <c r="R22" s="326"/>
      <c r="S22" s="326"/>
      <c r="T22" s="326"/>
      <c r="U22" s="326"/>
      <c r="V22" s="303"/>
      <c r="W22" s="303"/>
      <c r="X22" s="303"/>
      <c r="Y22" s="303"/>
      <c r="Z22" s="320"/>
      <c r="AK22" s="2"/>
      <c r="AL22" s="2"/>
    </row>
    <row r="23" spans="1:39" s="304" customFormat="1" ht="15.95" customHeight="1">
      <c r="A23" s="316" t="s">
        <v>882</v>
      </c>
      <c r="B23" s="316"/>
      <c r="C23" s="334"/>
      <c r="D23" s="334"/>
      <c r="E23" s="334"/>
      <c r="F23" s="336"/>
      <c r="G23" s="335"/>
      <c r="H23" s="326"/>
      <c r="I23" s="326"/>
      <c r="J23" s="326"/>
      <c r="K23" s="326"/>
      <c r="L23" s="326"/>
      <c r="M23" s="326"/>
      <c r="N23" s="326"/>
      <c r="O23" s="326"/>
      <c r="P23" s="326"/>
      <c r="Q23" s="326"/>
      <c r="R23" s="326"/>
      <c r="S23" s="326"/>
      <c r="T23" s="329" t="s">
        <v>880</v>
      </c>
      <c r="U23" s="326"/>
      <c r="V23" s="303"/>
      <c r="W23" s="303"/>
      <c r="X23" s="303"/>
      <c r="Y23" s="320"/>
      <c r="AK23" s="2"/>
      <c r="AL23" s="2"/>
    </row>
    <row r="24" spans="1:39" s="304" customFormat="1" ht="15.95" customHeight="1">
      <c r="A24" s="316" t="s">
        <v>899</v>
      </c>
      <c r="B24" s="316"/>
      <c r="C24" s="334"/>
      <c r="D24" s="334"/>
      <c r="E24" s="334"/>
      <c r="F24" s="336"/>
      <c r="G24" s="335"/>
      <c r="H24" s="326"/>
      <c r="I24" s="326"/>
      <c r="J24" s="326"/>
      <c r="K24" s="326"/>
      <c r="L24" s="326"/>
      <c r="M24" s="326"/>
      <c r="N24" s="326"/>
      <c r="O24" s="326"/>
      <c r="P24" s="326"/>
      <c r="Q24" s="326"/>
      <c r="R24" s="326"/>
      <c r="S24" s="326"/>
      <c r="T24" s="329" t="s">
        <v>880</v>
      </c>
      <c r="U24" s="326"/>
      <c r="V24" s="303"/>
      <c r="W24" s="303"/>
      <c r="X24" s="303"/>
      <c r="Y24" s="320"/>
      <c r="AK24" s="2"/>
      <c r="AL24" s="2"/>
    </row>
    <row r="25" spans="1:39" s="304" customFormat="1" ht="15.95" customHeight="1">
      <c r="A25" s="316"/>
      <c r="B25" s="316"/>
      <c r="C25" s="334"/>
      <c r="D25" s="334"/>
      <c r="E25" s="334"/>
      <c r="F25" s="336" t="s">
        <v>900</v>
      </c>
      <c r="G25" s="335"/>
      <c r="H25" s="326"/>
      <c r="I25" s="326"/>
      <c r="J25" s="326" t="s">
        <v>901</v>
      </c>
      <c r="K25" s="326"/>
      <c r="L25" s="326"/>
      <c r="M25" s="326"/>
      <c r="N25" s="326"/>
      <c r="O25" s="326"/>
      <c r="P25" s="326"/>
      <c r="Q25" s="326"/>
      <c r="R25" s="326"/>
      <c r="S25" s="326"/>
      <c r="T25" s="329"/>
      <c r="U25" s="326"/>
      <c r="V25" s="303"/>
      <c r="W25" s="303"/>
      <c r="X25" s="303"/>
      <c r="Y25" s="320"/>
      <c r="AK25" s="2"/>
      <c r="AL25" s="2"/>
    </row>
    <row r="26" spans="1:39" s="304" customFormat="1" ht="15.95" customHeight="1">
      <c r="A26" s="316"/>
      <c r="B26" s="316"/>
      <c r="C26" s="334"/>
      <c r="D26" s="334"/>
      <c r="E26" s="334"/>
      <c r="F26" s="336"/>
      <c r="G26" s="335"/>
      <c r="H26" s="326"/>
      <c r="I26" s="326"/>
      <c r="J26" s="326"/>
      <c r="K26" s="326"/>
      <c r="L26" s="326"/>
      <c r="M26" s="326"/>
      <c r="N26" s="326"/>
      <c r="O26" s="326"/>
      <c r="P26" s="326"/>
      <c r="Q26" s="326"/>
      <c r="R26" s="326"/>
      <c r="S26" s="326"/>
      <c r="T26" s="329"/>
      <c r="U26" s="326"/>
      <c r="V26" s="303"/>
      <c r="W26" s="303"/>
      <c r="X26" s="303"/>
      <c r="Y26" s="320"/>
      <c r="AK26" s="2"/>
      <c r="AL26" s="2"/>
    </row>
    <row r="27" spans="1:39" s="304" customFormat="1" ht="15.95" customHeight="1">
      <c r="A27" s="316" t="s">
        <v>883</v>
      </c>
      <c r="B27" s="316"/>
      <c r="C27" s="333"/>
      <c r="D27" s="333"/>
      <c r="E27" s="333"/>
      <c r="F27" s="320"/>
      <c r="G27" s="302"/>
      <c r="H27" s="303"/>
      <c r="I27" s="303"/>
      <c r="J27" s="303"/>
      <c r="K27" s="303"/>
      <c r="L27" s="303"/>
      <c r="M27" s="303"/>
      <c r="N27" s="326"/>
      <c r="O27" s="326"/>
      <c r="P27" s="326"/>
      <c r="Q27" s="326"/>
      <c r="R27" s="326"/>
      <c r="S27" s="326"/>
      <c r="T27" s="329" t="s">
        <v>884</v>
      </c>
      <c r="U27" s="326"/>
      <c r="V27" s="303"/>
      <c r="W27" s="303"/>
      <c r="X27" s="303"/>
      <c r="Y27" s="320"/>
      <c r="AK27" s="2"/>
      <c r="AL27" s="2"/>
    </row>
    <row r="28" spans="1:39" s="304" customFormat="1" ht="15.95" customHeight="1">
      <c r="A28" s="316"/>
      <c r="B28" s="316"/>
      <c r="C28" s="333"/>
      <c r="D28" s="333"/>
      <c r="E28" s="334"/>
      <c r="F28" s="332" t="s">
        <v>885</v>
      </c>
      <c r="G28" s="335"/>
      <c r="H28" s="326"/>
      <c r="I28" s="326"/>
      <c r="J28" s="326"/>
      <c r="K28" s="326"/>
      <c r="L28" s="326"/>
      <c r="M28" s="326"/>
      <c r="N28" s="326"/>
      <c r="O28" s="326"/>
      <c r="P28" s="326"/>
      <c r="Q28" s="326"/>
      <c r="R28" s="326"/>
      <c r="S28" s="326"/>
      <c r="T28" s="329"/>
      <c r="U28" s="303"/>
      <c r="V28" s="303"/>
      <c r="W28" s="303"/>
      <c r="X28" s="303"/>
      <c r="Y28" s="320"/>
      <c r="AK28" s="2"/>
      <c r="AL28" s="2"/>
    </row>
    <row r="29" spans="1:39" s="304" customFormat="1" ht="15.95" customHeight="1">
      <c r="A29" s="316"/>
      <c r="B29" s="316"/>
      <c r="C29" s="333"/>
      <c r="D29" s="333"/>
      <c r="E29" s="334"/>
      <c r="F29" s="336"/>
      <c r="G29" s="337"/>
      <c r="H29" s="609" t="s">
        <v>886</v>
      </c>
      <c r="I29" s="609"/>
      <c r="J29" s="337"/>
      <c r="K29" s="326"/>
      <c r="L29" s="336" t="s">
        <v>887</v>
      </c>
      <c r="M29" s="326"/>
      <c r="N29" s="332"/>
      <c r="O29" s="326"/>
      <c r="P29" s="336"/>
      <c r="Q29" s="326"/>
      <c r="R29" s="326"/>
      <c r="S29" s="326"/>
      <c r="T29" s="326"/>
      <c r="U29" s="303"/>
      <c r="V29" s="303"/>
      <c r="W29" s="303"/>
      <c r="X29" s="303"/>
      <c r="Y29" s="320"/>
      <c r="Z29" s="329"/>
      <c r="AK29" s="2"/>
      <c r="AL29" s="2"/>
    </row>
    <row r="30" spans="1:39" s="304" customFormat="1" ht="15.95" customHeight="1">
      <c r="A30" s="316"/>
      <c r="B30" s="316"/>
      <c r="C30" s="333"/>
      <c r="D30" s="333"/>
      <c r="E30" s="334"/>
      <c r="F30" s="336"/>
      <c r="G30" s="335"/>
      <c r="H30" s="609" t="s">
        <v>888</v>
      </c>
      <c r="I30" s="609"/>
      <c r="J30" s="337"/>
      <c r="K30" s="326"/>
      <c r="L30" s="336" t="s">
        <v>889</v>
      </c>
      <c r="M30" s="326"/>
      <c r="N30" s="332"/>
      <c r="O30" s="326"/>
      <c r="P30" s="336"/>
      <c r="Q30" s="326"/>
      <c r="R30" s="326"/>
      <c r="S30" s="326"/>
      <c r="T30" s="326"/>
      <c r="U30" s="303"/>
      <c r="V30" s="303"/>
      <c r="W30" s="303"/>
      <c r="X30" s="303"/>
      <c r="Y30" s="338"/>
      <c r="Z30" s="320"/>
      <c r="AA30" s="2"/>
      <c r="AK30" s="2"/>
      <c r="AL30" s="2"/>
    </row>
    <row r="31" spans="1:39" s="304" customFormat="1" ht="15.95" customHeight="1">
      <c r="A31" s="316"/>
      <c r="B31" s="316"/>
      <c r="C31" s="333"/>
      <c r="D31" s="333"/>
      <c r="E31" s="334"/>
      <c r="F31" s="336"/>
      <c r="G31" s="335"/>
      <c r="H31" s="609" t="s">
        <v>890</v>
      </c>
      <c r="I31" s="609"/>
      <c r="J31" s="337"/>
      <c r="K31" s="326"/>
      <c r="L31" s="336" t="s">
        <v>891</v>
      </c>
      <c r="M31" s="326"/>
      <c r="N31" s="332"/>
      <c r="O31" s="326"/>
      <c r="P31" s="336"/>
      <c r="Q31" s="326"/>
      <c r="R31" s="326"/>
      <c r="S31" s="326"/>
      <c r="T31" s="326"/>
      <c r="U31" s="303"/>
      <c r="V31" s="303"/>
      <c r="W31" s="303"/>
      <c r="X31" s="303"/>
      <c r="Y31" s="338"/>
      <c r="Z31" s="320"/>
      <c r="AA31" s="2"/>
      <c r="AK31" s="2"/>
      <c r="AL31" s="2"/>
    </row>
    <row r="32" spans="1:39" s="304" customFormat="1" ht="15.95" customHeight="1">
      <c r="A32" s="316"/>
      <c r="B32" s="316"/>
      <c r="C32" s="333"/>
      <c r="D32" s="333"/>
      <c r="E32" s="334"/>
      <c r="F32" s="336"/>
      <c r="G32" s="335"/>
      <c r="H32" s="609" t="s">
        <v>892</v>
      </c>
      <c r="I32" s="609"/>
      <c r="J32" s="339"/>
      <c r="K32" s="337"/>
      <c r="L32" s="337" t="s">
        <v>893</v>
      </c>
      <c r="M32" s="336"/>
      <c r="N32" s="332"/>
      <c r="O32" s="326"/>
      <c r="P32" s="336"/>
      <c r="Q32" s="326"/>
      <c r="R32" s="326"/>
      <c r="S32" s="326"/>
      <c r="T32" s="326"/>
      <c r="U32" s="326"/>
      <c r="V32" s="326"/>
      <c r="W32" s="303"/>
      <c r="X32" s="303"/>
      <c r="Y32" s="338"/>
      <c r="Z32" s="320"/>
      <c r="AA32" s="2"/>
      <c r="AB32" s="2"/>
      <c r="AC32" s="2"/>
      <c r="AD32" s="2"/>
      <c r="AE32" s="2"/>
      <c r="AF32" s="2"/>
      <c r="AG32" s="2"/>
      <c r="AH32" s="2"/>
      <c r="AI32" s="2"/>
      <c r="AJ32" s="2"/>
      <c r="AK32" s="2"/>
      <c r="AL32" s="2"/>
      <c r="AM32" s="2"/>
    </row>
    <row r="33" spans="1:39" s="304" customFormat="1" ht="15.95" customHeight="1">
      <c r="A33" s="316" t="s">
        <v>976</v>
      </c>
      <c r="B33" s="316"/>
      <c r="C33" s="333"/>
      <c r="D33" s="333"/>
      <c r="E33" s="334"/>
      <c r="F33" s="336"/>
      <c r="G33" s="335"/>
      <c r="H33" s="339"/>
      <c r="I33" s="339"/>
      <c r="J33" s="339"/>
      <c r="K33" s="337"/>
      <c r="L33" s="337"/>
      <c r="M33" s="336"/>
      <c r="N33" s="332"/>
      <c r="O33" s="326"/>
      <c r="P33" s="336"/>
      <c r="Q33" s="326"/>
      <c r="R33" s="326"/>
      <c r="S33" s="326"/>
      <c r="T33" s="329" t="s">
        <v>884</v>
      </c>
      <c r="U33" s="326"/>
      <c r="V33" s="326"/>
      <c r="W33" s="303"/>
      <c r="X33" s="303"/>
      <c r="Y33" s="338"/>
      <c r="Z33" s="320"/>
      <c r="AA33" s="2"/>
      <c r="AB33" s="2"/>
      <c r="AC33" s="2"/>
      <c r="AD33" s="2"/>
      <c r="AE33" s="2"/>
      <c r="AF33" s="2"/>
      <c r="AG33" s="2"/>
      <c r="AH33" s="2"/>
      <c r="AI33" s="2"/>
      <c r="AJ33" s="2"/>
      <c r="AK33" s="2"/>
      <c r="AL33" s="2"/>
      <c r="AM33" s="2"/>
    </row>
    <row r="34" spans="1:39" s="304" customFormat="1" ht="15.95" customHeight="1">
      <c r="A34" s="316"/>
      <c r="B34" s="316"/>
      <c r="C34" s="333"/>
      <c r="D34" s="333"/>
      <c r="E34" s="334"/>
      <c r="F34" s="340" t="s">
        <v>977</v>
      </c>
      <c r="G34" s="335"/>
      <c r="H34" s="339"/>
      <c r="I34" s="339"/>
      <c r="J34" s="339"/>
      <c r="K34" s="337"/>
      <c r="L34" s="337"/>
      <c r="M34" s="336"/>
      <c r="N34" s="332"/>
      <c r="O34" s="326"/>
      <c r="P34" s="336"/>
      <c r="Q34" s="326"/>
      <c r="R34" s="326"/>
      <c r="S34" s="326"/>
      <c r="T34" s="326"/>
      <c r="U34" s="326"/>
      <c r="V34" s="326"/>
      <c r="W34" s="303"/>
      <c r="X34" s="303"/>
      <c r="Y34" s="338"/>
      <c r="Z34" s="320"/>
      <c r="AA34" s="2"/>
      <c r="AB34" s="2"/>
      <c r="AC34" s="2"/>
      <c r="AD34" s="2"/>
      <c r="AE34" s="2"/>
      <c r="AF34" s="2"/>
      <c r="AG34" s="2"/>
      <c r="AH34" s="2"/>
      <c r="AI34" s="2"/>
      <c r="AJ34" s="2"/>
      <c r="AK34" s="2"/>
      <c r="AL34" s="2"/>
      <c r="AM34" s="2"/>
    </row>
    <row r="35" spans="1:39" s="304" customFormat="1" ht="15.95" customHeight="1">
      <c r="A35" s="316"/>
      <c r="B35" s="316"/>
      <c r="C35" s="333"/>
      <c r="D35" s="333"/>
      <c r="E35" s="334"/>
      <c r="F35" s="336"/>
      <c r="G35" s="335"/>
      <c r="H35" s="339"/>
      <c r="I35" s="339"/>
      <c r="J35" s="339"/>
      <c r="K35" s="337"/>
      <c r="L35" s="337"/>
      <c r="M35" s="336"/>
      <c r="N35" s="332"/>
      <c r="O35" s="326"/>
      <c r="P35" s="336"/>
      <c r="Q35" s="326"/>
      <c r="R35" s="326"/>
      <c r="S35" s="326"/>
      <c r="T35" s="326"/>
      <c r="U35" s="326"/>
      <c r="V35" s="326"/>
      <c r="W35" s="303"/>
      <c r="X35" s="303"/>
      <c r="Y35" s="338"/>
      <c r="Z35" s="320"/>
      <c r="AA35" s="2"/>
      <c r="AB35" s="2"/>
      <c r="AC35" s="2"/>
      <c r="AD35" s="2"/>
      <c r="AE35" s="2"/>
      <c r="AF35" s="2"/>
      <c r="AG35" s="2"/>
      <c r="AH35" s="2"/>
      <c r="AI35" s="2"/>
      <c r="AJ35" s="2"/>
      <c r="AK35" s="2"/>
      <c r="AL35" s="2"/>
      <c r="AM35" s="2"/>
    </row>
    <row r="36" spans="1:39" s="304" customFormat="1" ht="15.95" customHeight="1">
      <c r="A36" s="316" t="s">
        <v>982</v>
      </c>
      <c r="B36" s="316"/>
      <c r="C36" s="333"/>
      <c r="D36" s="333"/>
      <c r="E36" s="333"/>
      <c r="F36" s="320"/>
      <c r="G36" s="302"/>
      <c r="H36" s="303"/>
      <c r="I36" s="303"/>
      <c r="J36" s="303"/>
      <c r="K36" s="303"/>
      <c r="L36" s="303"/>
      <c r="M36" s="303"/>
      <c r="N36" s="326"/>
      <c r="O36" s="326"/>
      <c r="P36" s="326"/>
      <c r="Q36" s="326"/>
      <c r="R36" s="326"/>
      <c r="S36" s="326"/>
      <c r="T36" s="329" t="s">
        <v>884</v>
      </c>
      <c r="U36" s="326"/>
      <c r="V36" s="303"/>
      <c r="W36" s="303"/>
      <c r="X36" s="303"/>
      <c r="Y36" s="320"/>
      <c r="AK36" s="2"/>
      <c r="AL36" s="2"/>
    </row>
    <row r="37" spans="1:39" s="304" customFormat="1" ht="15.95" customHeight="1">
      <c r="A37" s="316"/>
      <c r="B37" s="316"/>
      <c r="C37" s="333"/>
      <c r="D37" s="333"/>
      <c r="E37" s="333"/>
      <c r="F37" s="340" t="s">
        <v>983</v>
      </c>
      <c r="G37" s="302"/>
      <c r="H37" s="303"/>
      <c r="I37" s="303"/>
      <c r="J37" s="303"/>
      <c r="K37" s="303"/>
      <c r="L37" s="326"/>
      <c r="M37" s="326"/>
      <c r="N37" s="326"/>
      <c r="O37" s="326"/>
      <c r="P37" s="326"/>
      <c r="Q37" s="326"/>
      <c r="R37" s="326"/>
      <c r="S37" s="326"/>
      <c r="T37" s="329"/>
      <c r="U37" s="326"/>
      <c r="V37" s="303"/>
      <c r="W37" s="303"/>
      <c r="X37" s="303"/>
      <c r="Y37" s="320"/>
      <c r="AK37" s="2"/>
      <c r="AL37" s="2"/>
    </row>
    <row r="38" spans="1:39" s="304" customFormat="1" ht="15.95" customHeight="1">
      <c r="A38" s="316"/>
      <c r="B38" s="316"/>
      <c r="C38" s="333"/>
      <c r="D38" s="333"/>
      <c r="E38" s="334"/>
      <c r="F38" s="336"/>
      <c r="G38" s="335"/>
      <c r="H38" s="339"/>
      <c r="I38" s="339"/>
      <c r="J38" s="339"/>
      <c r="K38" s="337"/>
      <c r="L38" s="337"/>
      <c r="M38" s="336"/>
      <c r="N38" s="332"/>
      <c r="O38" s="326"/>
      <c r="P38" s="336"/>
      <c r="Q38" s="326"/>
      <c r="R38" s="326"/>
      <c r="S38" s="326"/>
      <c r="T38" s="326"/>
      <c r="U38" s="326"/>
      <c r="V38" s="326"/>
      <c r="W38" s="303"/>
      <c r="X38" s="303"/>
      <c r="Y38" s="338"/>
      <c r="Z38" s="320"/>
      <c r="AA38" s="2"/>
      <c r="AB38" s="2"/>
      <c r="AC38" s="2"/>
      <c r="AD38" s="2"/>
      <c r="AE38" s="2"/>
      <c r="AF38" s="2"/>
      <c r="AG38" s="2"/>
      <c r="AH38" s="2"/>
      <c r="AI38" s="2"/>
      <c r="AJ38" s="2"/>
      <c r="AK38" s="2"/>
      <c r="AL38" s="2"/>
      <c r="AM38" s="2"/>
    </row>
    <row r="39" spans="1:39" s="304" customFormat="1" ht="15.95" customHeight="1">
      <c r="A39" s="316" t="s">
        <v>894</v>
      </c>
      <c r="B39" s="316"/>
      <c r="C39" s="333"/>
      <c r="D39" s="333"/>
      <c r="E39" s="333"/>
      <c r="F39" s="320"/>
      <c r="G39" s="302"/>
      <c r="H39" s="303"/>
      <c r="I39" s="303"/>
      <c r="J39" s="303"/>
      <c r="K39" s="303"/>
      <c r="L39" s="303"/>
      <c r="M39" s="303"/>
      <c r="N39" s="326"/>
      <c r="O39" s="326"/>
      <c r="P39" s="326"/>
      <c r="Q39" s="326"/>
      <c r="R39" s="326"/>
      <c r="S39" s="326"/>
      <c r="T39" s="329" t="s">
        <v>884</v>
      </c>
      <c r="U39" s="326"/>
      <c r="V39" s="303"/>
      <c r="W39" s="303"/>
      <c r="X39" s="303"/>
      <c r="Y39" s="320"/>
      <c r="AK39" s="2"/>
      <c r="AL39" s="2"/>
    </row>
    <row r="40" spans="1:39" s="304" customFormat="1" ht="15.95" customHeight="1">
      <c r="A40" s="316"/>
      <c r="B40" s="316"/>
      <c r="C40" s="333"/>
      <c r="D40" s="333"/>
      <c r="E40" s="333"/>
      <c r="F40" s="340" t="s">
        <v>895</v>
      </c>
      <c r="G40" s="302"/>
      <c r="H40" s="303"/>
      <c r="I40" s="303"/>
      <c r="J40" s="303"/>
      <c r="K40" s="303"/>
      <c r="L40" s="326"/>
      <c r="M40" s="326"/>
      <c r="N40" s="326"/>
      <c r="O40" s="326"/>
      <c r="P40" s="326"/>
      <c r="Q40" s="326"/>
      <c r="R40" s="326"/>
      <c r="S40" s="326"/>
      <c r="T40" s="329"/>
      <c r="U40" s="326"/>
      <c r="V40" s="303"/>
      <c r="W40" s="303"/>
      <c r="X40" s="303"/>
      <c r="Y40" s="320"/>
      <c r="AK40" s="2"/>
      <c r="AL40" s="2"/>
    </row>
    <row r="41" spans="1:39" s="304" customFormat="1" ht="15.95" customHeight="1">
      <c r="A41" s="316"/>
      <c r="B41" s="316"/>
      <c r="C41" s="333"/>
      <c r="D41" s="333"/>
      <c r="E41" s="333"/>
      <c r="F41" s="340"/>
      <c r="G41" s="302"/>
      <c r="H41" s="326"/>
      <c r="I41" s="303"/>
      <c r="J41" s="303"/>
      <c r="K41" s="303"/>
      <c r="L41" s="326"/>
      <c r="M41" s="326"/>
      <c r="N41" s="326"/>
      <c r="O41" s="326"/>
      <c r="P41" s="326"/>
      <c r="Q41" s="326"/>
      <c r="R41" s="326"/>
      <c r="S41" s="326"/>
      <c r="T41" s="329"/>
      <c r="U41" s="303"/>
      <c r="V41" s="303"/>
      <c r="W41" s="303"/>
      <c r="X41" s="303"/>
      <c r="Y41" s="320"/>
      <c r="AK41" s="2"/>
      <c r="AL41" s="2"/>
    </row>
    <row r="42" spans="1:39" s="304" customFormat="1" ht="15.95" customHeight="1">
      <c r="A42" s="341" t="s">
        <v>896</v>
      </c>
      <c r="B42" s="341"/>
      <c r="C42" s="341"/>
      <c r="D42" s="342"/>
      <c r="E42" s="342"/>
      <c r="F42" s="342"/>
      <c r="G42" s="342"/>
      <c r="H42" s="342"/>
      <c r="I42" s="342"/>
      <c r="J42" s="342"/>
      <c r="K42" s="342"/>
      <c r="L42" s="342"/>
      <c r="M42" s="342"/>
      <c r="N42" s="342"/>
      <c r="O42" s="341"/>
      <c r="P42" s="337"/>
      <c r="Q42" s="341"/>
      <c r="R42" s="341"/>
      <c r="S42" s="341"/>
      <c r="T42" s="343" t="s">
        <v>897</v>
      </c>
      <c r="U42" s="337"/>
      <c r="V42" s="344"/>
      <c r="W42" s="2"/>
      <c r="X42" s="2"/>
      <c r="Y42" s="2"/>
      <c r="Z42" s="2"/>
      <c r="AA42" s="2"/>
      <c r="AB42" s="2"/>
      <c r="AC42" s="2"/>
      <c r="AD42" s="2"/>
      <c r="AE42" s="2"/>
      <c r="AF42" s="2"/>
      <c r="AG42" s="2"/>
      <c r="AH42" s="2"/>
      <c r="AI42" s="2"/>
      <c r="AJ42" s="2"/>
      <c r="AK42" s="2"/>
      <c r="AL42" s="2"/>
      <c r="AM42" s="2"/>
    </row>
    <row r="43" spans="1:39" s="304" customFormat="1" ht="15.95" customHeight="1">
      <c r="A43" s="341"/>
      <c r="B43" s="341"/>
      <c r="C43" s="341"/>
      <c r="D43" s="342"/>
      <c r="E43" s="342"/>
      <c r="F43" s="342"/>
      <c r="G43" s="342"/>
      <c r="H43" s="342"/>
      <c r="I43" s="342"/>
      <c r="J43" s="342"/>
      <c r="K43" s="342"/>
      <c r="L43" s="342"/>
      <c r="M43" s="342"/>
      <c r="N43" s="342"/>
      <c r="O43" s="341"/>
      <c r="P43" s="337"/>
      <c r="Q43" s="341"/>
      <c r="R43" s="341"/>
      <c r="S43" s="341"/>
      <c r="T43" s="343" t="s">
        <v>898</v>
      </c>
      <c r="U43" s="337"/>
      <c r="V43" s="344"/>
      <c r="W43" s="2"/>
      <c r="X43" s="2"/>
      <c r="Y43" s="2"/>
      <c r="Z43" s="2"/>
      <c r="AA43" s="2"/>
      <c r="AB43" s="2"/>
      <c r="AC43" s="2"/>
      <c r="AD43" s="2"/>
      <c r="AE43" s="2"/>
      <c r="AF43" s="2"/>
      <c r="AG43" s="2"/>
      <c r="AH43" s="2"/>
      <c r="AI43" s="2"/>
      <c r="AJ43" s="2"/>
      <c r="AK43" s="2"/>
      <c r="AL43" s="2"/>
      <c r="AM43" s="2"/>
    </row>
    <row r="44" spans="1:39" ht="15.95" customHeight="1">
      <c r="A44" s="299"/>
      <c r="B44" s="299"/>
      <c r="C44" s="299"/>
      <c r="D44" s="299"/>
      <c r="E44" s="299"/>
      <c r="F44" s="299"/>
      <c r="G44" s="299"/>
      <c r="H44" s="299"/>
      <c r="I44" s="299"/>
      <c r="J44" s="299"/>
      <c r="K44" s="299"/>
      <c r="L44" s="299"/>
      <c r="M44" s="299"/>
      <c r="N44" s="299"/>
      <c r="O44" s="299"/>
      <c r="P44" s="299"/>
      <c r="Q44" s="299"/>
      <c r="R44" s="299"/>
      <c r="S44" s="299"/>
      <c r="T44" s="299"/>
      <c r="U44" s="300"/>
      <c r="V44" s="110"/>
      <c r="W44" s="110"/>
      <c r="X44" s="110"/>
      <c r="Y44" s="110"/>
      <c r="Z44" s="110"/>
      <c r="AA44" s="110"/>
      <c r="AB44" s="110"/>
      <c r="AC44" s="110"/>
      <c r="AD44" s="110"/>
      <c r="AE44" s="110"/>
      <c r="AF44" s="110"/>
      <c r="AG44" s="110"/>
      <c r="AH44" s="110"/>
      <c r="AI44" s="110"/>
      <c r="AJ44" s="110"/>
      <c r="AM44" s="110"/>
    </row>
    <row r="45" spans="1:39" s="387" customFormat="1" ht="15.95" customHeight="1">
      <c r="A45" s="422">
        <v>1</v>
      </c>
      <c r="B45" s="385" t="s">
        <v>469</v>
      </c>
      <c r="C45" s="385"/>
      <c r="D45" s="385"/>
      <c r="E45" s="385"/>
      <c r="F45" s="385"/>
      <c r="G45" s="385"/>
      <c r="H45" s="385"/>
      <c r="I45" s="385"/>
      <c r="J45" s="385"/>
      <c r="K45" s="385"/>
      <c r="L45" s="385"/>
      <c r="M45" s="385"/>
      <c r="N45" s="385"/>
      <c r="O45" s="386"/>
      <c r="Q45" s="385"/>
      <c r="R45" s="388"/>
      <c r="S45" s="386"/>
      <c r="T45" s="389" t="s">
        <v>468</v>
      </c>
      <c r="U45" s="385"/>
      <c r="V45" s="390"/>
      <c r="W45" s="390"/>
      <c r="X45" s="390"/>
      <c r="Y45" s="390"/>
      <c r="Z45" s="390"/>
      <c r="AA45" s="390"/>
      <c r="AB45" s="390"/>
      <c r="AC45" s="390"/>
      <c r="AD45" s="390"/>
      <c r="AE45" s="390"/>
      <c r="AF45" s="390"/>
      <c r="AG45" s="390"/>
      <c r="AH45" s="390"/>
      <c r="AI45" s="390"/>
      <c r="AJ45" s="390"/>
      <c r="AK45" s="390"/>
      <c r="AL45" s="390"/>
      <c r="AM45" s="390"/>
    </row>
    <row r="46" spans="1:39" s="387" customFormat="1" ht="15.95" customHeight="1">
      <c r="A46" s="385"/>
      <c r="B46" s="385"/>
      <c r="C46" s="385"/>
      <c r="D46" s="385"/>
      <c r="E46" s="385"/>
      <c r="F46" s="385"/>
      <c r="G46" s="385"/>
      <c r="H46" s="385"/>
      <c r="I46" s="385"/>
      <c r="J46" s="385"/>
      <c r="K46" s="385"/>
      <c r="L46" s="385"/>
      <c r="M46" s="385"/>
      <c r="N46" s="385"/>
      <c r="O46" s="386"/>
      <c r="P46" s="386"/>
      <c r="Q46" s="386"/>
      <c r="R46" s="386"/>
      <c r="S46" s="386"/>
      <c r="T46" s="386"/>
      <c r="U46" s="385"/>
      <c r="V46" s="390"/>
      <c r="W46" s="390"/>
      <c r="X46" s="390"/>
      <c r="Y46" s="390"/>
      <c r="Z46" s="390"/>
      <c r="AA46" s="390"/>
      <c r="AB46" s="390"/>
      <c r="AC46" s="390"/>
      <c r="AD46" s="390"/>
      <c r="AE46" s="390"/>
      <c r="AF46" s="390"/>
      <c r="AG46" s="390"/>
      <c r="AH46" s="390"/>
      <c r="AI46" s="390"/>
      <c r="AJ46" s="390"/>
      <c r="AK46" s="390"/>
      <c r="AL46" s="390"/>
      <c r="AM46" s="390"/>
    </row>
    <row r="47" spans="1:39" s="387" customFormat="1" ht="15.95" customHeight="1">
      <c r="A47" s="422">
        <v>2</v>
      </c>
      <c r="B47" s="385" t="s">
        <v>467</v>
      </c>
      <c r="C47" s="385"/>
      <c r="D47" s="385"/>
      <c r="E47" s="385"/>
      <c r="F47" s="385"/>
      <c r="G47" s="385"/>
      <c r="H47" s="385"/>
      <c r="I47" s="385"/>
      <c r="J47" s="391"/>
      <c r="K47" s="385"/>
      <c r="L47" s="385"/>
      <c r="M47" s="385"/>
      <c r="N47" s="385"/>
      <c r="O47" s="386"/>
      <c r="P47" s="386"/>
      <c r="Q47" s="388"/>
      <c r="R47" s="388"/>
      <c r="S47" s="386"/>
      <c r="T47" s="386"/>
      <c r="U47" s="392"/>
      <c r="V47" s="390"/>
      <c r="W47" s="390"/>
      <c r="X47" s="390"/>
      <c r="Y47" s="390"/>
      <c r="Z47" s="390"/>
      <c r="AA47" s="390"/>
      <c r="AB47" s="390"/>
      <c r="AC47" s="390"/>
      <c r="AD47" s="390"/>
      <c r="AE47" s="390"/>
      <c r="AF47" s="390"/>
      <c r="AG47" s="390"/>
      <c r="AH47" s="390"/>
      <c r="AI47" s="390"/>
      <c r="AJ47" s="390"/>
      <c r="AK47" s="390"/>
      <c r="AL47" s="390"/>
      <c r="AM47" s="390"/>
    </row>
    <row r="48" spans="1:39" s="387" customFormat="1" ht="15.95" customHeight="1">
      <c r="A48" s="422"/>
      <c r="B48" s="388" t="s">
        <v>466</v>
      </c>
      <c r="C48" s="385"/>
      <c r="D48" s="385"/>
      <c r="E48" s="385"/>
      <c r="F48" s="385"/>
      <c r="G48" s="385"/>
      <c r="H48" s="385"/>
      <c r="I48" s="385"/>
      <c r="J48" s="385"/>
      <c r="K48" s="385"/>
      <c r="L48" s="385"/>
      <c r="M48" s="385"/>
      <c r="N48" s="385"/>
      <c r="O48" s="386"/>
      <c r="P48" s="386"/>
      <c r="Q48" s="388"/>
      <c r="R48" s="388"/>
      <c r="S48" s="386"/>
      <c r="T48" s="386"/>
      <c r="U48" s="392"/>
      <c r="V48" s="390"/>
      <c r="W48" s="390"/>
      <c r="X48" s="390"/>
      <c r="Y48" s="390"/>
      <c r="Z48" s="390"/>
      <c r="AA48" s="390"/>
      <c r="AB48" s="390"/>
      <c r="AC48" s="390"/>
      <c r="AD48" s="390"/>
      <c r="AE48" s="390"/>
      <c r="AF48" s="390"/>
      <c r="AG48" s="390"/>
      <c r="AH48" s="390"/>
      <c r="AI48" s="390"/>
      <c r="AJ48" s="390"/>
      <c r="AK48" s="390"/>
      <c r="AL48" s="390"/>
      <c r="AM48" s="390"/>
    </row>
    <row r="49" spans="1:39" s="387" customFormat="1" ht="15.95" customHeight="1">
      <c r="A49" s="422"/>
      <c r="B49" s="388" t="s">
        <v>465</v>
      </c>
      <c r="C49" s="385"/>
      <c r="D49" s="385"/>
      <c r="E49" s="385"/>
      <c r="F49" s="385"/>
      <c r="G49" s="385"/>
      <c r="H49" s="385"/>
      <c r="I49" s="385"/>
      <c r="J49" s="385"/>
      <c r="K49" s="385"/>
      <c r="L49" s="385"/>
      <c r="M49" s="385"/>
      <c r="N49" s="385"/>
      <c r="O49" s="386"/>
      <c r="P49" s="386"/>
      <c r="Q49" s="388"/>
      <c r="R49" s="388"/>
      <c r="S49" s="386"/>
      <c r="T49" s="386"/>
      <c r="U49" s="392"/>
      <c r="V49" s="390"/>
      <c r="W49" s="390"/>
      <c r="X49" s="390"/>
      <c r="Y49" s="390"/>
      <c r="Z49" s="390"/>
      <c r="AA49" s="390"/>
      <c r="AB49" s="390"/>
      <c r="AC49" s="390"/>
      <c r="AD49" s="390"/>
      <c r="AE49" s="390"/>
      <c r="AF49" s="390"/>
      <c r="AG49" s="390"/>
      <c r="AH49" s="390"/>
      <c r="AI49" s="390"/>
      <c r="AJ49" s="390"/>
      <c r="AK49" s="390"/>
      <c r="AL49" s="390"/>
      <c r="AM49" s="390"/>
    </row>
    <row r="50" spans="1:39" s="387" customFormat="1" ht="15.95" customHeight="1">
      <c r="A50" s="422"/>
      <c r="B50" s="388" t="s">
        <v>464</v>
      </c>
      <c r="C50" s="388"/>
      <c r="D50" s="388"/>
      <c r="E50" s="388"/>
      <c r="F50" s="388"/>
      <c r="G50" s="388"/>
      <c r="H50" s="388"/>
      <c r="I50" s="388"/>
      <c r="J50" s="388"/>
      <c r="K50" s="388"/>
      <c r="L50" s="388"/>
      <c r="M50" s="388"/>
      <c r="N50" s="388"/>
      <c r="O50" s="386"/>
      <c r="P50" s="386"/>
      <c r="Q50" s="388"/>
      <c r="R50" s="388"/>
      <c r="S50" s="386"/>
      <c r="T50" s="386"/>
      <c r="U50" s="392"/>
      <c r="V50" s="390"/>
      <c r="W50" s="390"/>
      <c r="X50" s="390"/>
      <c r="Y50" s="390"/>
      <c r="Z50" s="390"/>
      <c r="AA50" s="390"/>
      <c r="AB50" s="390"/>
      <c r="AC50" s="390"/>
      <c r="AD50" s="390"/>
      <c r="AE50" s="390"/>
      <c r="AF50" s="390"/>
      <c r="AG50" s="390"/>
      <c r="AH50" s="390"/>
      <c r="AI50" s="390"/>
      <c r="AJ50" s="390"/>
      <c r="AK50" s="390"/>
      <c r="AL50" s="390"/>
      <c r="AM50" s="390"/>
    </row>
    <row r="51" spans="1:39" s="387" customFormat="1" ht="15.95" customHeight="1">
      <c r="A51" s="422"/>
      <c r="B51" s="388"/>
      <c r="C51" s="388" t="s">
        <v>851</v>
      </c>
      <c r="D51" s="388"/>
      <c r="E51" s="388"/>
      <c r="F51" s="388"/>
      <c r="G51" s="388"/>
      <c r="H51" s="388"/>
      <c r="I51" s="388"/>
      <c r="J51" s="388"/>
      <c r="K51" s="388"/>
      <c r="L51" s="388"/>
      <c r="M51" s="388"/>
      <c r="N51" s="388" t="s">
        <v>852</v>
      </c>
      <c r="O51" s="388"/>
      <c r="P51" s="386"/>
      <c r="Q51" s="388"/>
      <c r="R51" s="388"/>
      <c r="S51" s="386"/>
      <c r="T51" s="386"/>
      <c r="U51" s="392"/>
      <c r="V51" s="390"/>
      <c r="W51" s="390"/>
      <c r="X51" s="390"/>
      <c r="Y51" s="390"/>
      <c r="Z51" s="390"/>
      <c r="AA51" s="390"/>
      <c r="AB51" s="390"/>
      <c r="AC51" s="390"/>
      <c r="AD51" s="390"/>
      <c r="AE51" s="390"/>
      <c r="AF51" s="390"/>
      <c r="AG51" s="390"/>
      <c r="AH51" s="390"/>
      <c r="AI51" s="390"/>
      <c r="AJ51" s="390"/>
      <c r="AK51" s="390"/>
      <c r="AL51" s="390"/>
      <c r="AM51" s="390"/>
    </row>
    <row r="52" spans="1:39" s="387" customFormat="1" ht="15.95" customHeight="1">
      <c r="A52" s="422"/>
      <c r="B52" s="388" t="s">
        <v>463</v>
      </c>
      <c r="C52" s="388"/>
      <c r="D52" s="388"/>
      <c r="E52" s="388"/>
      <c r="F52" s="388"/>
      <c r="G52" s="388"/>
      <c r="H52" s="388"/>
      <c r="I52" s="388"/>
      <c r="J52" s="388"/>
      <c r="K52" s="388"/>
      <c r="L52" s="388"/>
      <c r="M52" s="388"/>
      <c r="N52" s="388"/>
      <c r="O52" s="388"/>
      <c r="P52" s="386"/>
      <c r="Q52" s="388"/>
      <c r="R52" s="388"/>
      <c r="S52" s="386"/>
      <c r="T52" s="386"/>
      <c r="U52" s="392"/>
      <c r="V52" s="390"/>
      <c r="W52" s="390"/>
      <c r="X52" s="390"/>
      <c r="Y52" s="390"/>
      <c r="Z52" s="390"/>
      <c r="AA52" s="390"/>
      <c r="AB52" s="390"/>
      <c r="AC52" s="390"/>
      <c r="AD52" s="390"/>
      <c r="AE52" s="390"/>
      <c r="AF52" s="390"/>
      <c r="AG52" s="390"/>
      <c r="AH52" s="390"/>
      <c r="AI52" s="390"/>
      <c r="AJ52" s="390"/>
      <c r="AK52" s="390"/>
      <c r="AL52" s="390"/>
      <c r="AM52" s="390"/>
    </row>
    <row r="53" spans="1:39" s="387" customFormat="1" ht="15.95" customHeight="1">
      <c r="A53" s="422"/>
      <c r="B53" s="388"/>
      <c r="C53" s="388" t="s">
        <v>462</v>
      </c>
      <c r="D53" s="388"/>
      <c r="E53" s="388"/>
      <c r="F53" s="388"/>
      <c r="G53" s="388"/>
      <c r="H53" s="388"/>
      <c r="I53" s="388"/>
      <c r="J53" s="391"/>
      <c r="K53" s="388"/>
      <c r="L53" s="388"/>
      <c r="M53" s="388"/>
      <c r="N53" s="388" t="s">
        <v>741</v>
      </c>
      <c r="O53" s="388"/>
      <c r="P53" s="386"/>
      <c r="Q53" s="388"/>
      <c r="R53" s="388"/>
      <c r="S53" s="386"/>
      <c r="T53" s="386"/>
      <c r="U53" s="392"/>
      <c r="V53" s="390"/>
      <c r="W53" s="390"/>
      <c r="X53" s="390"/>
      <c r="Y53" s="390"/>
      <c r="Z53" s="390"/>
      <c r="AA53" s="390"/>
      <c r="AB53" s="390"/>
      <c r="AC53" s="390"/>
      <c r="AD53" s="390"/>
      <c r="AE53" s="390"/>
      <c r="AF53" s="390"/>
      <c r="AG53" s="390"/>
      <c r="AH53" s="390"/>
      <c r="AI53" s="390"/>
      <c r="AJ53" s="390"/>
      <c r="AK53" s="390"/>
      <c r="AL53" s="390"/>
      <c r="AM53" s="390"/>
    </row>
    <row r="54" spans="1:39" s="387" customFormat="1" ht="15.95" customHeight="1">
      <c r="A54" s="422"/>
      <c r="B54" s="388"/>
      <c r="C54" s="388" t="s">
        <v>980</v>
      </c>
      <c r="D54" s="388"/>
      <c r="E54" s="388"/>
      <c r="F54" s="388"/>
      <c r="G54" s="388"/>
      <c r="H54" s="388"/>
      <c r="I54" s="388"/>
      <c r="J54" s="391"/>
      <c r="K54" s="388"/>
      <c r="L54" s="388"/>
      <c r="M54" s="388"/>
      <c r="N54" s="388" t="s">
        <v>981</v>
      </c>
      <c r="O54" s="388"/>
      <c r="P54" s="386"/>
      <c r="Q54" s="388"/>
      <c r="R54" s="388"/>
      <c r="S54" s="386"/>
      <c r="T54" s="386"/>
      <c r="U54" s="392"/>
      <c r="V54" s="390"/>
      <c r="W54" s="390"/>
      <c r="X54" s="390"/>
      <c r="Y54" s="390"/>
      <c r="Z54" s="390"/>
      <c r="AA54" s="390"/>
      <c r="AB54" s="390"/>
      <c r="AC54" s="390"/>
      <c r="AD54" s="390"/>
      <c r="AE54" s="390"/>
      <c r="AF54" s="390"/>
      <c r="AG54" s="390"/>
      <c r="AH54" s="390"/>
      <c r="AI54" s="390"/>
      <c r="AJ54" s="390"/>
      <c r="AK54" s="390"/>
      <c r="AL54" s="390"/>
      <c r="AM54" s="390"/>
    </row>
    <row r="55" spans="1:39" s="387" customFormat="1" ht="15.95" customHeight="1">
      <c r="A55" s="422"/>
      <c r="B55" s="388"/>
      <c r="C55" s="388" t="s">
        <v>461</v>
      </c>
      <c r="D55" s="388"/>
      <c r="E55" s="388"/>
      <c r="F55" s="388"/>
      <c r="G55" s="388"/>
      <c r="H55" s="388"/>
      <c r="I55" s="388"/>
      <c r="J55" s="388"/>
      <c r="K55" s="388"/>
      <c r="L55" s="388"/>
      <c r="M55" s="388"/>
      <c r="N55" s="388" t="s">
        <v>460</v>
      </c>
      <c r="O55" s="388"/>
      <c r="P55" s="386"/>
      <c r="Q55" s="388"/>
      <c r="R55" s="388"/>
      <c r="S55" s="386"/>
      <c r="T55" s="386"/>
      <c r="U55" s="392"/>
      <c r="V55" s="390"/>
      <c r="W55" s="390"/>
      <c r="X55" s="390"/>
      <c r="Y55" s="390"/>
      <c r="Z55" s="390"/>
      <c r="AA55" s="390"/>
      <c r="AB55" s="390"/>
      <c r="AC55" s="390"/>
      <c r="AD55" s="390"/>
      <c r="AE55" s="390"/>
      <c r="AF55" s="390"/>
      <c r="AG55" s="390"/>
      <c r="AH55" s="390"/>
      <c r="AI55" s="390"/>
      <c r="AJ55" s="390"/>
      <c r="AK55" s="390"/>
      <c r="AL55" s="390"/>
      <c r="AM55" s="390"/>
    </row>
    <row r="56" spans="1:39" s="387" customFormat="1" ht="15.95" customHeight="1">
      <c r="A56" s="422"/>
      <c r="B56" s="388"/>
      <c r="C56" s="388" t="s">
        <v>459</v>
      </c>
      <c r="D56" s="388"/>
      <c r="E56" s="388"/>
      <c r="F56" s="388"/>
      <c r="G56" s="388"/>
      <c r="H56" s="388"/>
      <c r="I56" s="388"/>
      <c r="J56" s="388"/>
      <c r="K56" s="388"/>
      <c r="L56" s="388"/>
      <c r="M56" s="388"/>
      <c r="N56" s="388" t="s">
        <v>458</v>
      </c>
      <c r="O56" s="388"/>
      <c r="P56" s="386"/>
      <c r="Q56" s="388"/>
      <c r="R56" s="388"/>
      <c r="S56" s="386"/>
      <c r="T56" s="386"/>
      <c r="U56" s="392"/>
      <c r="V56" s="390"/>
      <c r="W56" s="390"/>
      <c r="X56" s="390"/>
      <c r="Y56" s="390"/>
      <c r="Z56" s="390"/>
      <c r="AK56" s="390"/>
      <c r="AL56" s="390"/>
    </row>
    <row r="57" spans="1:39" s="387" customFormat="1" ht="15.95" customHeight="1">
      <c r="A57" s="422"/>
      <c r="B57" s="388"/>
      <c r="C57" s="388"/>
      <c r="D57" s="388"/>
      <c r="E57" s="388"/>
      <c r="F57" s="388"/>
      <c r="G57" s="388"/>
      <c r="H57" s="388"/>
      <c r="I57" s="388"/>
      <c r="J57" s="388"/>
      <c r="K57" s="388"/>
      <c r="L57" s="388"/>
      <c r="M57" s="388"/>
      <c r="N57" s="388"/>
      <c r="O57" s="388"/>
      <c r="P57" s="386"/>
      <c r="Q57" s="388"/>
      <c r="R57" s="388"/>
      <c r="S57" s="386"/>
      <c r="T57" s="386"/>
      <c r="U57" s="392"/>
      <c r="V57" s="390"/>
      <c r="W57" s="390"/>
      <c r="X57" s="390"/>
      <c r="Y57" s="390"/>
      <c r="Z57" s="390"/>
      <c r="AK57" s="390"/>
      <c r="AL57" s="390"/>
    </row>
    <row r="58" spans="1:39" s="387" customFormat="1" ht="15.95" customHeight="1">
      <c r="A58" s="422"/>
      <c r="B58" s="388" t="s">
        <v>457</v>
      </c>
      <c r="C58" s="388"/>
      <c r="D58" s="388"/>
      <c r="E58" s="388"/>
      <c r="F58" s="388"/>
      <c r="G58" s="388"/>
      <c r="H58" s="388"/>
      <c r="I58" s="388"/>
      <c r="J58" s="388"/>
      <c r="K58" s="388"/>
      <c r="L58" s="388"/>
      <c r="M58" s="388"/>
      <c r="N58" s="385"/>
      <c r="O58" s="388"/>
      <c r="P58" s="386"/>
      <c r="Q58" s="388"/>
      <c r="R58" s="388"/>
      <c r="S58" s="386"/>
      <c r="T58" s="386"/>
      <c r="U58" s="392"/>
      <c r="V58" s="390"/>
      <c r="W58" s="390"/>
      <c r="X58" s="390"/>
      <c r="Y58" s="390"/>
      <c r="Z58" s="390"/>
      <c r="AK58" s="390"/>
      <c r="AL58" s="390"/>
    </row>
    <row r="59" spans="1:39" s="387" customFormat="1" ht="15.95" customHeight="1">
      <c r="A59" s="422"/>
      <c r="B59" s="385"/>
      <c r="C59" s="393" t="s">
        <v>456</v>
      </c>
      <c r="D59" s="393"/>
      <c r="E59" s="393"/>
      <c r="F59" s="393"/>
      <c r="G59" s="393"/>
      <c r="H59" s="393"/>
      <c r="I59" s="393"/>
      <c r="J59" s="393"/>
      <c r="K59" s="393"/>
      <c r="L59" s="393"/>
      <c r="M59" s="393"/>
      <c r="N59" s="393" t="s">
        <v>742</v>
      </c>
      <c r="O59" s="393"/>
      <c r="P59" s="394"/>
      <c r="Q59" s="393"/>
      <c r="R59" s="393"/>
      <c r="S59" s="394"/>
      <c r="T59" s="386"/>
      <c r="U59" s="392"/>
      <c r="V59" s="390"/>
      <c r="W59" s="390"/>
      <c r="X59" s="390"/>
      <c r="Y59" s="390"/>
      <c r="Z59" s="390"/>
    </row>
    <row r="60" spans="1:39" s="387" customFormat="1" ht="15.95" customHeight="1">
      <c r="A60" s="422"/>
      <c r="B60" s="422"/>
      <c r="C60" s="388" t="s">
        <v>455</v>
      </c>
      <c r="D60" s="388"/>
      <c r="E60" s="388"/>
      <c r="F60" s="388"/>
      <c r="G60" s="388"/>
      <c r="H60" s="388"/>
      <c r="I60" s="388"/>
      <c r="J60" s="388"/>
      <c r="K60" s="388"/>
      <c r="L60" s="388"/>
      <c r="M60" s="388"/>
      <c r="N60" s="388" t="s">
        <v>748</v>
      </c>
      <c r="O60" s="388"/>
      <c r="P60" s="386"/>
      <c r="Q60" s="388"/>
      <c r="R60" s="388"/>
      <c r="S60" s="386"/>
      <c r="T60" s="386"/>
      <c r="U60" s="392"/>
      <c r="V60" s="390"/>
      <c r="W60" s="390"/>
      <c r="X60" s="390"/>
      <c r="Y60" s="390"/>
      <c r="Z60" s="390"/>
    </row>
    <row r="61" spans="1:39" s="387" customFormat="1" ht="15.95" customHeight="1">
      <c r="A61" s="422"/>
      <c r="B61" s="422"/>
      <c r="C61" s="388" t="s">
        <v>454</v>
      </c>
      <c r="D61" s="388"/>
      <c r="E61" s="388"/>
      <c r="F61" s="388"/>
      <c r="G61" s="388"/>
      <c r="H61" s="388"/>
      <c r="I61" s="388"/>
      <c r="J61" s="388"/>
      <c r="K61" s="388"/>
      <c r="L61" s="388"/>
      <c r="M61" s="388"/>
      <c r="N61" s="388" t="s">
        <v>453</v>
      </c>
      <c r="O61" s="388"/>
      <c r="P61" s="386"/>
      <c r="Q61" s="388"/>
      <c r="R61" s="388"/>
      <c r="S61" s="386"/>
      <c r="T61" s="386"/>
      <c r="U61" s="392"/>
      <c r="V61" s="390"/>
      <c r="W61" s="390"/>
      <c r="X61" s="390"/>
      <c r="Y61" s="390"/>
      <c r="Z61" s="390"/>
    </row>
    <row r="62" spans="1:39" s="387" customFormat="1" ht="15.95" customHeight="1">
      <c r="A62" s="422"/>
      <c r="B62" s="385"/>
      <c r="C62" s="388" t="s">
        <v>853</v>
      </c>
      <c r="D62" s="388"/>
      <c r="E62" s="388"/>
      <c r="F62" s="388"/>
      <c r="G62" s="388"/>
      <c r="H62" s="388"/>
      <c r="I62" s="388"/>
      <c r="J62" s="388"/>
      <c r="K62" s="388"/>
      <c r="L62" s="388"/>
      <c r="M62" s="388"/>
      <c r="N62" s="388" t="s">
        <v>452</v>
      </c>
      <c r="O62" s="388"/>
      <c r="P62" s="386"/>
      <c r="Q62" s="388"/>
      <c r="R62" s="388"/>
      <c r="S62" s="386"/>
      <c r="T62" s="386"/>
      <c r="U62" s="385"/>
      <c r="V62" s="390"/>
      <c r="W62" s="390"/>
      <c r="X62" s="390"/>
      <c r="Y62" s="390"/>
      <c r="Z62" s="390"/>
    </row>
    <row r="63" spans="1:39" s="387" customFormat="1" ht="15.95" customHeight="1">
      <c r="A63" s="422"/>
      <c r="B63" s="385"/>
      <c r="C63" s="388" t="s">
        <v>451</v>
      </c>
      <c r="D63" s="388"/>
      <c r="E63" s="388"/>
      <c r="F63" s="388"/>
      <c r="G63" s="388"/>
      <c r="H63" s="388"/>
      <c r="I63" s="388"/>
      <c r="J63" s="388"/>
      <c r="K63" s="388"/>
      <c r="L63" s="388"/>
      <c r="M63" s="388"/>
      <c r="N63" s="388" t="s">
        <v>450</v>
      </c>
      <c r="O63" s="388"/>
      <c r="P63" s="386"/>
      <c r="Q63" s="388"/>
      <c r="R63" s="388"/>
      <c r="S63" s="386"/>
      <c r="T63" s="386"/>
      <c r="U63" s="385"/>
      <c r="V63" s="390"/>
      <c r="W63" s="390"/>
      <c r="X63" s="390"/>
      <c r="Y63" s="390"/>
      <c r="Z63" s="390"/>
    </row>
    <row r="64" spans="1:39" s="387" customFormat="1" ht="15.95" customHeight="1">
      <c r="A64" s="422"/>
      <c r="B64" s="385"/>
      <c r="C64" s="385"/>
      <c r="D64" s="385"/>
      <c r="E64" s="385"/>
      <c r="F64" s="385"/>
      <c r="G64" s="388"/>
      <c r="H64" s="388"/>
      <c r="I64" s="388"/>
      <c r="J64" s="388"/>
      <c r="K64" s="388"/>
      <c r="L64" s="388"/>
      <c r="M64" s="388"/>
      <c r="N64" s="388"/>
      <c r="O64" s="388"/>
      <c r="P64" s="386"/>
      <c r="Q64" s="388"/>
      <c r="R64" s="388"/>
      <c r="S64" s="386"/>
      <c r="T64" s="386"/>
      <c r="U64" s="385"/>
      <c r="V64" s="390"/>
      <c r="W64" s="390"/>
      <c r="X64" s="390"/>
      <c r="Y64" s="390"/>
      <c r="Z64" s="390"/>
    </row>
    <row r="65" spans="1:27" s="387" customFormat="1" ht="15.95" customHeight="1">
      <c r="A65" s="422">
        <v>3</v>
      </c>
      <c r="B65" s="385" t="s">
        <v>449</v>
      </c>
      <c r="C65" s="385"/>
      <c r="D65" s="385"/>
      <c r="E65" s="385"/>
      <c r="F65" s="385"/>
      <c r="G65" s="388"/>
      <c r="H65" s="388"/>
      <c r="I65" s="388"/>
      <c r="J65" s="388"/>
      <c r="K65" s="388"/>
      <c r="L65" s="388"/>
      <c r="M65" s="388"/>
      <c r="N65" s="388"/>
      <c r="O65" s="388"/>
      <c r="P65" s="386"/>
      <c r="Q65" s="388"/>
      <c r="R65" s="388"/>
      <c r="S65" s="386"/>
      <c r="T65" s="386"/>
      <c r="U65" s="385"/>
      <c r="V65" s="390"/>
      <c r="W65" s="390"/>
      <c r="X65" s="390"/>
      <c r="Y65" s="390"/>
      <c r="Z65" s="390"/>
    </row>
    <row r="66" spans="1:27" s="387" customFormat="1" ht="15.95" customHeight="1">
      <c r="A66" s="422"/>
      <c r="B66" s="385"/>
      <c r="C66" s="388" t="s">
        <v>743</v>
      </c>
      <c r="D66" s="388"/>
      <c r="E66" s="388"/>
      <c r="F66" s="385"/>
      <c r="G66" s="385"/>
      <c r="H66" s="388" t="s">
        <v>448</v>
      </c>
      <c r="I66" s="385"/>
      <c r="J66" s="385"/>
      <c r="K66" s="385"/>
      <c r="L66" s="385"/>
      <c r="M66" s="385"/>
      <c r="N66" s="388" t="s">
        <v>447</v>
      </c>
      <c r="O66" s="385"/>
      <c r="P66" s="385"/>
      <c r="Q66" s="385"/>
      <c r="R66" s="385"/>
      <c r="S66" s="388"/>
      <c r="T66" s="388"/>
      <c r="U66" s="385"/>
      <c r="X66" s="390"/>
      <c r="Y66" s="390"/>
      <c r="Z66" s="390"/>
    </row>
    <row r="67" spans="1:27" s="387" customFormat="1" ht="15.95" customHeight="1">
      <c r="A67" s="422"/>
      <c r="B67" s="385"/>
      <c r="C67" s="393" t="s">
        <v>744</v>
      </c>
      <c r="D67" s="393"/>
      <c r="E67" s="393"/>
      <c r="F67" s="395"/>
      <c r="G67" s="395"/>
      <c r="H67" s="393" t="s">
        <v>446</v>
      </c>
      <c r="I67" s="395"/>
      <c r="J67" s="395"/>
      <c r="K67" s="395"/>
      <c r="L67" s="395"/>
      <c r="M67" s="395"/>
      <c r="N67" s="393" t="s">
        <v>445</v>
      </c>
      <c r="O67" s="395"/>
      <c r="P67" s="395"/>
      <c r="Q67" s="395"/>
      <c r="R67" s="395"/>
      <c r="S67" s="393"/>
      <c r="T67" s="393"/>
      <c r="U67" s="396"/>
      <c r="V67" s="397"/>
      <c r="X67" s="390"/>
      <c r="Y67" s="390"/>
      <c r="Z67" s="390"/>
    </row>
    <row r="68" spans="1:27" s="387" customFormat="1" ht="15.95" customHeight="1">
      <c r="A68" s="422"/>
      <c r="B68" s="422"/>
      <c r="C68" s="388" t="s">
        <v>745</v>
      </c>
      <c r="D68" s="388"/>
      <c r="E68" s="388"/>
      <c r="F68" s="385"/>
      <c r="G68" s="385"/>
      <c r="H68" s="388" t="s">
        <v>854</v>
      </c>
      <c r="I68" s="385"/>
      <c r="J68" s="385"/>
      <c r="K68" s="385"/>
      <c r="L68" s="385"/>
      <c r="M68" s="385"/>
      <c r="N68" s="388" t="s">
        <v>444</v>
      </c>
      <c r="O68" s="385"/>
      <c r="P68" s="385"/>
      <c r="Q68" s="385"/>
      <c r="R68" s="385"/>
      <c r="S68" s="388"/>
      <c r="T68" s="388"/>
      <c r="U68" s="392"/>
      <c r="X68" s="390"/>
      <c r="Y68" s="390"/>
      <c r="Z68" s="390"/>
    </row>
    <row r="69" spans="1:27" s="387" customFormat="1" ht="15.95" customHeight="1">
      <c r="A69" s="422"/>
      <c r="B69" s="422"/>
      <c r="C69" s="388" t="s">
        <v>746</v>
      </c>
      <c r="D69" s="388"/>
      <c r="E69" s="388"/>
      <c r="F69" s="385"/>
      <c r="G69" s="385"/>
      <c r="H69" s="388" t="s">
        <v>443</v>
      </c>
      <c r="I69" s="385"/>
      <c r="J69" s="385"/>
      <c r="K69" s="385"/>
      <c r="L69" s="385"/>
      <c r="M69" s="385"/>
      <c r="N69" s="388" t="s">
        <v>442</v>
      </c>
      <c r="O69" s="385"/>
      <c r="P69" s="385"/>
      <c r="Q69" s="385"/>
      <c r="R69" s="385"/>
      <c r="S69" s="388"/>
      <c r="T69" s="388"/>
      <c r="U69" s="392"/>
    </row>
    <row r="70" spans="1:27" s="387" customFormat="1" ht="15.95" customHeight="1">
      <c r="A70" s="422"/>
      <c r="B70" s="422"/>
      <c r="C70" s="388" t="s">
        <v>441</v>
      </c>
      <c r="D70" s="388"/>
      <c r="E70" s="388"/>
      <c r="F70" s="385"/>
      <c r="G70" s="385"/>
      <c r="H70" s="388" t="s">
        <v>440</v>
      </c>
      <c r="I70" s="385"/>
      <c r="J70" s="385"/>
      <c r="K70" s="385"/>
      <c r="L70" s="385"/>
      <c r="M70" s="385"/>
      <c r="N70" s="388" t="s">
        <v>439</v>
      </c>
      <c r="O70" s="385"/>
      <c r="P70" s="385"/>
      <c r="Q70" s="388"/>
      <c r="R70" s="388"/>
      <c r="S70" s="388"/>
      <c r="T70" s="388"/>
      <c r="U70" s="392"/>
      <c r="Y70" s="390"/>
      <c r="Z70" s="390"/>
      <c r="AA70" s="390"/>
    </row>
    <row r="71" spans="1:27" s="387" customFormat="1" ht="15.95" customHeight="1">
      <c r="A71" s="422"/>
      <c r="B71" s="422"/>
      <c r="C71" s="388" t="s">
        <v>438</v>
      </c>
      <c r="D71" s="388"/>
      <c r="E71" s="388"/>
      <c r="F71" s="385"/>
      <c r="G71" s="385"/>
      <c r="H71" s="388" t="s">
        <v>855</v>
      </c>
      <c r="I71" s="385"/>
      <c r="J71" s="385"/>
      <c r="K71" s="385"/>
      <c r="L71" s="385"/>
      <c r="M71" s="385"/>
      <c r="N71" s="388" t="s">
        <v>437</v>
      </c>
      <c r="O71" s="385"/>
      <c r="P71" s="385"/>
      <c r="Q71" s="388"/>
      <c r="R71" s="388"/>
      <c r="S71" s="388"/>
      <c r="T71" s="388"/>
      <c r="U71" s="392"/>
      <c r="Y71" s="390"/>
      <c r="Z71" s="390"/>
      <c r="AA71" s="390"/>
    </row>
    <row r="72" spans="1:27" s="387" customFormat="1" ht="15.95" customHeight="1">
      <c r="A72" s="422"/>
      <c r="B72" s="422"/>
      <c r="C72" s="388" t="s">
        <v>436</v>
      </c>
      <c r="D72" s="388"/>
      <c r="E72" s="388"/>
      <c r="F72" s="385"/>
      <c r="G72" s="385"/>
      <c r="H72" s="388" t="s">
        <v>435</v>
      </c>
      <c r="I72" s="385"/>
      <c r="J72" s="385"/>
      <c r="K72" s="385"/>
      <c r="L72" s="385"/>
      <c r="M72" s="385"/>
      <c r="N72" s="388" t="s">
        <v>434</v>
      </c>
      <c r="O72" s="385"/>
      <c r="P72" s="385"/>
      <c r="Q72" s="388"/>
      <c r="R72" s="388"/>
      <c r="S72" s="388"/>
      <c r="T72" s="388"/>
      <c r="U72" s="392"/>
      <c r="Y72" s="390"/>
      <c r="Z72" s="390"/>
      <c r="AA72" s="390"/>
    </row>
    <row r="73" spans="1:27" s="387" customFormat="1" ht="15.95" customHeight="1">
      <c r="A73" s="422"/>
      <c r="B73" s="422"/>
      <c r="C73" s="388"/>
      <c r="D73" s="388"/>
      <c r="E73" s="388"/>
      <c r="F73" s="385"/>
      <c r="G73" s="385"/>
      <c r="H73" s="388"/>
      <c r="I73" s="385"/>
      <c r="J73" s="385"/>
      <c r="K73" s="385"/>
      <c r="L73" s="385"/>
      <c r="M73" s="385"/>
      <c r="N73" s="388"/>
      <c r="O73" s="385"/>
      <c r="P73" s="385"/>
      <c r="Q73" s="388"/>
      <c r="R73" s="388"/>
      <c r="S73" s="388"/>
      <c r="T73" s="388"/>
      <c r="U73" s="392"/>
      <c r="Y73" s="390"/>
      <c r="Z73" s="390"/>
      <c r="AA73" s="390"/>
    </row>
    <row r="74" spans="1:27" s="387" customFormat="1" ht="15.95" customHeight="1">
      <c r="A74" s="422">
        <v>4</v>
      </c>
      <c r="B74" s="385" t="s">
        <v>433</v>
      </c>
      <c r="C74" s="388"/>
      <c r="D74" s="388"/>
      <c r="E74" s="388"/>
      <c r="F74" s="385"/>
      <c r="G74" s="385"/>
      <c r="H74" s="388"/>
      <c r="I74" s="385"/>
      <c r="J74" s="385"/>
      <c r="K74" s="385"/>
      <c r="L74" s="385"/>
      <c r="M74" s="388" t="s">
        <v>432</v>
      </c>
      <c r="N74" s="388"/>
      <c r="O74" s="385"/>
      <c r="P74" s="385"/>
      <c r="Q74" s="398"/>
      <c r="R74" s="399"/>
      <c r="S74" s="388"/>
      <c r="T74" s="388"/>
      <c r="U74" s="392"/>
      <c r="X74" s="390"/>
      <c r="Y74" s="390"/>
      <c r="Z74" s="390"/>
      <c r="AA74" s="390"/>
    </row>
    <row r="75" spans="1:27" s="387" customFormat="1" ht="15.95" customHeight="1">
      <c r="A75" s="422"/>
      <c r="B75" s="388" t="s">
        <v>431</v>
      </c>
      <c r="C75" s="385"/>
      <c r="D75" s="388"/>
      <c r="E75" s="388"/>
      <c r="F75" s="385"/>
      <c r="G75" s="385"/>
      <c r="H75" s="388"/>
      <c r="I75" s="385"/>
      <c r="J75" s="385"/>
      <c r="K75" s="385"/>
      <c r="L75" s="385"/>
      <c r="M75" s="385"/>
      <c r="N75" s="388"/>
      <c r="O75" s="385"/>
      <c r="P75" s="385"/>
      <c r="Q75" s="388"/>
      <c r="R75" s="388"/>
      <c r="S75" s="388"/>
      <c r="T75" s="388"/>
      <c r="U75" s="392"/>
      <c r="X75" s="390"/>
      <c r="Y75" s="390"/>
      <c r="Z75" s="390"/>
      <c r="AA75" s="390"/>
    </row>
    <row r="76" spans="1:27" s="387" customFormat="1" ht="15.95" customHeight="1">
      <c r="A76" s="422"/>
      <c r="B76" s="388" t="s">
        <v>430</v>
      </c>
      <c r="C76" s="385"/>
      <c r="D76" s="388"/>
      <c r="E76" s="388"/>
      <c r="F76" s="385"/>
      <c r="G76" s="385"/>
      <c r="H76" s="388"/>
      <c r="I76" s="385"/>
      <c r="J76" s="385"/>
      <c r="K76" s="385"/>
      <c r="L76" s="385"/>
      <c r="M76" s="385"/>
      <c r="N76" s="388"/>
      <c r="O76" s="385"/>
      <c r="P76" s="385"/>
      <c r="Q76" s="388"/>
      <c r="R76" s="388"/>
      <c r="S76" s="388"/>
      <c r="T76" s="388"/>
      <c r="U76" s="392"/>
      <c r="X76" s="390"/>
      <c r="Y76" s="390"/>
      <c r="Z76" s="390"/>
    </row>
    <row r="77" spans="1:27" s="387" customFormat="1" ht="15.95" customHeight="1">
      <c r="A77" s="422"/>
      <c r="B77" s="388" t="s">
        <v>429</v>
      </c>
      <c r="C77" s="385"/>
      <c r="D77" s="388"/>
      <c r="E77" s="388"/>
      <c r="F77" s="385"/>
      <c r="G77" s="385"/>
      <c r="H77" s="388"/>
      <c r="I77" s="385"/>
      <c r="J77" s="385"/>
      <c r="K77" s="385"/>
      <c r="L77" s="385"/>
      <c r="M77" s="385"/>
      <c r="N77" s="388"/>
      <c r="O77" s="385"/>
      <c r="P77" s="385"/>
      <c r="Q77" s="388"/>
      <c r="R77" s="388"/>
      <c r="S77" s="388"/>
      <c r="T77" s="388"/>
      <c r="U77" s="392"/>
      <c r="X77" s="390"/>
      <c r="Y77" s="390"/>
      <c r="Z77" s="390"/>
    </row>
    <row r="78" spans="1:27" s="387" customFormat="1" ht="15.95" customHeight="1">
      <c r="A78" s="422"/>
      <c r="B78" s="422"/>
      <c r="C78" s="388"/>
      <c r="D78" s="388"/>
      <c r="E78" s="388"/>
      <c r="F78" s="385"/>
      <c r="G78" s="385"/>
      <c r="H78" s="388"/>
      <c r="I78" s="385"/>
      <c r="J78" s="385"/>
      <c r="K78" s="385"/>
      <c r="L78" s="385"/>
      <c r="M78" s="385"/>
      <c r="N78" s="388"/>
      <c r="O78" s="385"/>
      <c r="P78" s="385"/>
      <c r="Q78" s="388"/>
      <c r="R78" s="388"/>
      <c r="S78" s="388"/>
      <c r="T78" s="388"/>
      <c r="U78" s="392"/>
      <c r="X78" s="390"/>
      <c r="Y78" s="390"/>
      <c r="Z78" s="390"/>
    </row>
    <row r="79" spans="1:27" s="387" customFormat="1" ht="15.95" customHeight="1">
      <c r="A79" s="422">
        <v>5</v>
      </c>
      <c r="B79" s="385" t="s">
        <v>428</v>
      </c>
      <c r="C79" s="388"/>
      <c r="D79" s="388"/>
      <c r="E79" s="388"/>
      <c r="F79" s="385"/>
      <c r="G79" s="385"/>
      <c r="H79" s="385"/>
      <c r="I79" s="399"/>
      <c r="J79" s="399"/>
      <c r="K79" s="385"/>
      <c r="L79" s="385"/>
      <c r="M79" s="385"/>
      <c r="N79" s="388"/>
      <c r="O79" s="385"/>
      <c r="P79" s="385"/>
      <c r="R79" s="388"/>
      <c r="S79" s="388"/>
      <c r="T79" s="400" t="s">
        <v>285</v>
      </c>
      <c r="U79" s="392"/>
      <c r="X79" s="390"/>
      <c r="Y79" s="390"/>
      <c r="Z79" s="390"/>
    </row>
    <row r="80" spans="1:27" s="387" customFormat="1" ht="15.95" customHeight="1">
      <c r="A80" s="401"/>
      <c r="B80" s="393" t="s">
        <v>813</v>
      </c>
      <c r="C80" s="393"/>
      <c r="D80" s="393"/>
      <c r="E80" s="393"/>
      <c r="F80" s="393"/>
      <c r="G80" s="393"/>
      <c r="H80" s="393"/>
      <c r="I80" s="393"/>
      <c r="J80" s="393"/>
      <c r="K80" s="393"/>
      <c r="L80" s="393"/>
      <c r="M80" s="393"/>
      <c r="N80" s="393"/>
      <c r="O80" s="393"/>
      <c r="P80" s="393"/>
      <c r="Q80" s="393"/>
      <c r="R80" s="393"/>
      <c r="S80" s="393"/>
      <c r="T80" s="388"/>
      <c r="U80" s="389"/>
      <c r="X80" s="390"/>
      <c r="Y80" s="390"/>
      <c r="Z80" s="390"/>
    </row>
    <row r="81" spans="1:26" s="387" customFormat="1" ht="15.95" customHeight="1">
      <c r="A81" s="401"/>
      <c r="B81" s="402" t="s">
        <v>427</v>
      </c>
      <c r="C81" s="393"/>
      <c r="D81" s="393"/>
      <c r="E81" s="393"/>
      <c r="F81" s="393"/>
      <c r="G81" s="393"/>
      <c r="H81" s="393"/>
      <c r="I81" s="393"/>
      <c r="J81" s="393"/>
      <c r="K81" s="393"/>
      <c r="L81" s="393"/>
      <c r="M81" s="393"/>
      <c r="N81" s="393"/>
      <c r="O81" s="393"/>
      <c r="P81" s="393"/>
      <c r="Q81" s="393"/>
      <c r="R81" s="393"/>
      <c r="S81" s="393"/>
      <c r="T81" s="388"/>
      <c r="U81" s="389"/>
      <c r="X81" s="390"/>
      <c r="Y81" s="390"/>
      <c r="Z81" s="390"/>
    </row>
    <row r="82" spans="1:26" s="387" customFormat="1" ht="15.95" customHeight="1">
      <c r="A82" s="580" t="s">
        <v>426</v>
      </c>
      <c r="B82" s="580"/>
      <c r="C82" s="580"/>
      <c r="D82" s="580"/>
      <c r="E82" s="580" t="s">
        <v>425</v>
      </c>
      <c r="F82" s="580"/>
      <c r="G82" s="580"/>
      <c r="H82" s="580"/>
      <c r="I82" s="580"/>
      <c r="J82" s="580"/>
      <c r="K82" s="580" t="s">
        <v>424</v>
      </c>
      <c r="L82" s="580"/>
      <c r="M82" s="580"/>
      <c r="N82" s="580"/>
      <c r="O82" s="580"/>
      <c r="P82" s="580"/>
      <c r="Q82" s="580"/>
      <c r="R82" s="580"/>
      <c r="S82" s="580"/>
      <c r="T82" s="580"/>
      <c r="U82" s="389"/>
      <c r="X82" s="390"/>
      <c r="Y82" s="390"/>
      <c r="Z82" s="390"/>
    </row>
    <row r="83" spans="1:26" s="387" customFormat="1" ht="15.95" customHeight="1">
      <c r="A83" s="580" t="s">
        <v>29</v>
      </c>
      <c r="B83" s="580"/>
      <c r="C83" s="580"/>
      <c r="D83" s="580"/>
      <c r="E83" s="601" t="s">
        <v>29</v>
      </c>
      <c r="F83" s="601"/>
      <c r="G83" s="601"/>
      <c r="H83" s="601"/>
      <c r="I83" s="601"/>
      <c r="J83" s="601"/>
      <c r="K83" s="599"/>
      <c r="L83" s="599"/>
      <c r="M83" s="599"/>
      <c r="N83" s="599"/>
      <c r="O83" s="599"/>
      <c r="P83" s="599"/>
      <c r="Q83" s="599"/>
      <c r="R83" s="599"/>
      <c r="S83" s="599"/>
      <c r="T83" s="599"/>
      <c r="U83" s="389"/>
      <c r="X83" s="390"/>
      <c r="Y83" s="390"/>
      <c r="Z83" s="390"/>
    </row>
    <row r="84" spans="1:26" s="387" customFormat="1" ht="15.95" customHeight="1">
      <c r="A84" s="580"/>
      <c r="B84" s="580"/>
      <c r="C84" s="580"/>
      <c r="D84" s="580"/>
      <c r="E84" s="594" t="s">
        <v>423</v>
      </c>
      <c r="F84" s="594"/>
      <c r="G84" s="594"/>
      <c r="H84" s="594"/>
      <c r="I84" s="594"/>
      <c r="J84" s="594"/>
      <c r="K84" s="604" t="s">
        <v>823</v>
      </c>
      <c r="L84" s="604"/>
      <c r="M84" s="604"/>
      <c r="N84" s="604"/>
      <c r="O84" s="604"/>
      <c r="P84" s="604"/>
      <c r="Q84" s="604"/>
      <c r="R84" s="604"/>
      <c r="S84" s="604"/>
      <c r="T84" s="604"/>
      <c r="U84" s="389"/>
      <c r="X84" s="390"/>
      <c r="Y84" s="390"/>
      <c r="Z84" s="390"/>
    </row>
    <row r="85" spans="1:26" s="387" customFormat="1" ht="15.95" customHeight="1">
      <c r="A85" s="580"/>
      <c r="B85" s="580"/>
      <c r="C85" s="580"/>
      <c r="D85" s="580"/>
      <c r="E85" s="613" t="s">
        <v>422</v>
      </c>
      <c r="F85" s="613"/>
      <c r="G85" s="613"/>
      <c r="H85" s="613"/>
      <c r="I85" s="613"/>
      <c r="J85" s="613"/>
      <c r="K85" s="596"/>
      <c r="L85" s="596"/>
      <c r="M85" s="596"/>
      <c r="N85" s="596"/>
      <c r="O85" s="596"/>
      <c r="P85" s="596"/>
      <c r="Q85" s="596"/>
      <c r="R85" s="596"/>
      <c r="S85" s="596"/>
      <c r="T85" s="596"/>
      <c r="U85" s="389"/>
      <c r="X85" s="390"/>
      <c r="Y85" s="390"/>
      <c r="Z85" s="390"/>
    </row>
    <row r="86" spans="1:26" s="387" customFormat="1" ht="15.95" customHeight="1">
      <c r="A86" s="580" t="s">
        <v>27</v>
      </c>
      <c r="B86" s="580"/>
      <c r="C86" s="580"/>
      <c r="D86" s="580"/>
      <c r="E86" s="601" t="s">
        <v>27</v>
      </c>
      <c r="F86" s="601"/>
      <c r="G86" s="601"/>
      <c r="H86" s="601"/>
      <c r="I86" s="601"/>
      <c r="J86" s="601"/>
      <c r="K86" s="599" t="s">
        <v>824</v>
      </c>
      <c r="L86" s="599"/>
      <c r="M86" s="599"/>
      <c r="N86" s="599"/>
      <c r="O86" s="599"/>
      <c r="P86" s="599"/>
      <c r="Q86" s="599"/>
      <c r="R86" s="599"/>
      <c r="S86" s="599"/>
      <c r="T86" s="599"/>
      <c r="U86" s="389"/>
      <c r="X86" s="390"/>
      <c r="Y86" s="390"/>
      <c r="Z86" s="390"/>
    </row>
    <row r="87" spans="1:26" s="387" customFormat="1" ht="15.95" customHeight="1">
      <c r="A87" s="580"/>
      <c r="B87" s="580"/>
      <c r="C87" s="580"/>
      <c r="D87" s="580"/>
      <c r="E87" s="594" t="s">
        <v>421</v>
      </c>
      <c r="F87" s="594"/>
      <c r="G87" s="594"/>
      <c r="H87" s="594"/>
      <c r="I87" s="594"/>
      <c r="J87" s="594"/>
      <c r="K87" s="604" t="s">
        <v>825</v>
      </c>
      <c r="L87" s="604"/>
      <c r="M87" s="604"/>
      <c r="N87" s="604"/>
      <c r="O87" s="604"/>
      <c r="P87" s="604"/>
      <c r="Q87" s="604"/>
      <c r="R87" s="604"/>
      <c r="S87" s="604"/>
      <c r="T87" s="604"/>
      <c r="U87" s="389"/>
      <c r="X87" s="390"/>
      <c r="Y87" s="390"/>
      <c r="Z87" s="390"/>
    </row>
    <row r="88" spans="1:26" s="387" customFormat="1" ht="15.95" customHeight="1">
      <c r="A88" s="580"/>
      <c r="B88" s="580"/>
      <c r="C88" s="580"/>
      <c r="D88" s="580"/>
      <c r="E88" s="613" t="s">
        <v>420</v>
      </c>
      <c r="F88" s="613"/>
      <c r="G88" s="613"/>
      <c r="H88" s="613"/>
      <c r="I88" s="613"/>
      <c r="J88" s="613"/>
      <c r="K88" s="612" t="s">
        <v>71</v>
      </c>
      <c r="L88" s="612"/>
      <c r="M88" s="612"/>
      <c r="N88" s="612"/>
      <c r="O88" s="612"/>
      <c r="P88" s="612"/>
      <c r="Q88" s="612"/>
      <c r="R88" s="612"/>
      <c r="S88" s="612"/>
      <c r="T88" s="612"/>
      <c r="U88" s="389"/>
      <c r="X88" s="390"/>
      <c r="Y88" s="390"/>
      <c r="Z88" s="390"/>
    </row>
    <row r="89" spans="1:26" s="387" customFormat="1" ht="15.95" customHeight="1">
      <c r="A89" s="580" t="s">
        <v>21</v>
      </c>
      <c r="B89" s="580"/>
      <c r="C89" s="580"/>
      <c r="D89" s="580"/>
      <c r="E89" s="580" t="s">
        <v>21</v>
      </c>
      <c r="F89" s="580"/>
      <c r="G89" s="580"/>
      <c r="H89" s="580"/>
      <c r="I89" s="580"/>
      <c r="J89" s="580"/>
      <c r="K89" s="607" t="s">
        <v>826</v>
      </c>
      <c r="L89" s="607"/>
      <c r="M89" s="607"/>
      <c r="N89" s="607"/>
      <c r="O89" s="607"/>
      <c r="P89" s="607"/>
      <c r="Q89" s="607"/>
      <c r="R89" s="607"/>
      <c r="S89" s="607"/>
      <c r="T89" s="607"/>
      <c r="U89" s="389"/>
      <c r="X89" s="390"/>
      <c r="Y89" s="390"/>
      <c r="Z89" s="390"/>
    </row>
    <row r="90" spans="1:26" s="387" customFormat="1" ht="15.95" customHeight="1">
      <c r="A90" s="580"/>
      <c r="B90" s="580"/>
      <c r="C90" s="580"/>
      <c r="D90" s="580"/>
      <c r="E90" s="580"/>
      <c r="F90" s="580"/>
      <c r="G90" s="580"/>
      <c r="H90" s="580"/>
      <c r="I90" s="580"/>
      <c r="J90" s="580"/>
      <c r="K90" s="607"/>
      <c r="L90" s="607"/>
      <c r="M90" s="607"/>
      <c r="N90" s="607"/>
      <c r="O90" s="607"/>
      <c r="P90" s="607"/>
      <c r="Q90" s="607"/>
      <c r="R90" s="607"/>
      <c r="S90" s="607"/>
      <c r="T90" s="607"/>
      <c r="U90" s="389"/>
      <c r="X90" s="390"/>
      <c r="Y90" s="390"/>
      <c r="Z90" s="390"/>
    </row>
    <row r="91" spans="1:26" s="387" customFormat="1" ht="15.95" customHeight="1">
      <c r="A91" s="580" t="s">
        <v>419</v>
      </c>
      <c r="B91" s="580"/>
      <c r="C91" s="580"/>
      <c r="D91" s="580"/>
      <c r="E91" s="580"/>
      <c r="F91" s="580"/>
      <c r="G91" s="580"/>
      <c r="H91" s="580"/>
      <c r="I91" s="580"/>
      <c r="J91" s="580"/>
      <c r="K91" s="607"/>
      <c r="L91" s="607"/>
      <c r="M91" s="607"/>
      <c r="N91" s="607"/>
      <c r="O91" s="607"/>
      <c r="P91" s="607"/>
      <c r="Q91" s="607"/>
      <c r="R91" s="607"/>
      <c r="S91" s="607"/>
      <c r="T91" s="607"/>
      <c r="U91" s="389"/>
      <c r="X91" s="390"/>
      <c r="Y91" s="390"/>
      <c r="Z91" s="390"/>
    </row>
    <row r="92" spans="1:26" s="387" customFormat="1" ht="15.95" customHeight="1">
      <c r="A92" s="598" t="s">
        <v>418</v>
      </c>
      <c r="B92" s="598"/>
      <c r="C92" s="598"/>
      <c r="D92" s="598"/>
      <c r="E92" s="580" t="s">
        <v>19</v>
      </c>
      <c r="F92" s="580"/>
      <c r="G92" s="580"/>
      <c r="H92" s="580"/>
      <c r="I92" s="580"/>
      <c r="J92" s="580"/>
      <c r="K92" s="599" t="s">
        <v>70</v>
      </c>
      <c r="L92" s="599"/>
      <c r="M92" s="599"/>
      <c r="N92" s="599"/>
      <c r="O92" s="599"/>
      <c r="P92" s="599"/>
      <c r="Q92" s="599"/>
      <c r="R92" s="599"/>
      <c r="S92" s="599"/>
      <c r="T92" s="599"/>
      <c r="U92" s="389"/>
      <c r="X92" s="390"/>
      <c r="Y92" s="390"/>
      <c r="Z92" s="390"/>
    </row>
    <row r="93" spans="1:26" s="387" customFormat="1" ht="15.95" customHeight="1">
      <c r="A93" s="598"/>
      <c r="B93" s="598"/>
      <c r="C93" s="598"/>
      <c r="D93" s="598"/>
      <c r="E93" s="580"/>
      <c r="F93" s="580"/>
      <c r="G93" s="580"/>
      <c r="H93" s="580"/>
      <c r="I93" s="580"/>
      <c r="J93" s="580"/>
      <c r="K93" s="600" t="s">
        <v>827</v>
      </c>
      <c r="L93" s="600"/>
      <c r="M93" s="600"/>
      <c r="N93" s="600"/>
      <c r="O93" s="600"/>
      <c r="P93" s="600"/>
      <c r="Q93" s="600"/>
      <c r="R93" s="600"/>
      <c r="S93" s="600"/>
      <c r="T93" s="600"/>
      <c r="U93" s="389"/>
      <c r="X93" s="390"/>
      <c r="Y93" s="390"/>
      <c r="Z93" s="390"/>
    </row>
    <row r="94" spans="1:26" s="387" customFormat="1" ht="15.95" customHeight="1">
      <c r="A94" s="598"/>
      <c r="B94" s="598"/>
      <c r="C94" s="598"/>
      <c r="D94" s="598"/>
      <c r="E94" s="580"/>
      <c r="F94" s="580"/>
      <c r="G94" s="580"/>
      <c r="H94" s="580"/>
      <c r="I94" s="580"/>
      <c r="J94" s="580"/>
      <c r="K94" s="612" t="s">
        <v>828</v>
      </c>
      <c r="L94" s="612"/>
      <c r="M94" s="612"/>
      <c r="N94" s="612"/>
      <c r="O94" s="612"/>
      <c r="P94" s="612"/>
      <c r="Q94" s="612"/>
      <c r="R94" s="612"/>
      <c r="S94" s="612"/>
      <c r="T94" s="612"/>
      <c r="U94" s="389"/>
      <c r="X94" s="390"/>
      <c r="Y94" s="390"/>
      <c r="Z94" s="390"/>
    </row>
    <row r="95" spans="1:26" s="387" customFormat="1" ht="15.95" customHeight="1">
      <c r="A95" s="598" t="s">
        <v>417</v>
      </c>
      <c r="B95" s="598"/>
      <c r="C95" s="598"/>
      <c r="D95" s="598"/>
      <c r="E95" s="601" t="s">
        <v>18</v>
      </c>
      <c r="F95" s="601"/>
      <c r="G95" s="601"/>
      <c r="H95" s="601"/>
      <c r="I95" s="601"/>
      <c r="J95" s="601"/>
      <c r="K95" s="602"/>
      <c r="L95" s="602"/>
      <c r="M95" s="602"/>
      <c r="N95" s="602"/>
      <c r="O95" s="602"/>
      <c r="P95" s="602"/>
      <c r="Q95" s="602"/>
      <c r="R95" s="602"/>
      <c r="S95" s="602"/>
      <c r="T95" s="602"/>
      <c r="U95" s="389"/>
      <c r="X95" s="390"/>
      <c r="Y95" s="390"/>
      <c r="Z95" s="390"/>
    </row>
    <row r="96" spans="1:26" s="387" customFormat="1" ht="15.95" customHeight="1">
      <c r="A96" s="598"/>
      <c r="B96" s="598"/>
      <c r="C96" s="598"/>
      <c r="D96" s="598"/>
      <c r="E96" s="603" t="s">
        <v>416</v>
      </c>
      <c r="F96" s="603"/>
      <c r="G96" s="603"/>
      <c r="H96" s="603"/>
      <c r="I96" s="603"/>
      <c r="J96" s="603"/>
      <c r="K96" s="604" t="s">
        <v>829</v>
      </c>
      <c r="L96" s="605"/>
      <c r="M96" s="605"/>
      <c r="N96" s="605"/>
      <c r="O96" s="605"/>
      <c r="P96" s="605"/>
      <c r="Q96" s="605"/>
      <c r="R96" s="605"/>
      <c r="S96" s="605"/>
      <c r="T96" s="605"/>
      <c r="U96" s="389"/>
      <c r="X96" s="390"/>
      <c r="Y96" s="390"/>
      <c r="Z96" s="390"/>
    </row>
    <row r="97" spans="1:26" s="387" customFormat="1" ht="15.95" customHeight="1">
      <c r="A97" s="598"/>
      <c r="B97" s="598"/>
      <c r="C97" s="598"/>
      <c r="D97" s="598"/>
      <c r="E97" s="606" t="s">
        <v>415</v>
      </c>
      <c r="F97" s="606"/>
      <c r="G97" s="606"/>
      <c r="H97" s="606"/>
      <c r="I97" s="606"/>
      <c r="J97" s="606"/>
      <c r="K97" s="604" t="s">
        <v>69</v>
      </c>
      <c r="L97" s="604"/>
      <c r="M97" s="604"/>
      <c r="N97" s="604"/>
      <c r="O97" s="604"/>
      <c r="P97" s="604"/>
      <c r="Q97" s="604"/>
      <c r="R97" s="604"/>
      <c r="S97" s="604"/>
      <c r="T97" s="604"/>
      <c r="U97" s="389"/>
      <c r="X97" s="390"/>
      <c r="Y97" s="390"/>
      <c r="Z97" s="390"/>
    </row>
    <row r="98" spans="1:26" s="387" customFormat="1" ht="15.95" customHeight="1">
      <c r="A98" s="598"/>
      <c r="B98" s="598"/>
      <c r="C98" s="598"/>
      <c r="D98" s="598"/>
      <c r="E98" s="594" t="s">
        <v>15</v>
      </c>
      <c r="F98" s="594"/>
      <c r="G98" s="594"/>
      <c r="H98" s="594"/>
      <c r="I98" s="594"/>
      <c r="J98" s="594"/>
      <c r="K98" s="595" t="s">
        <v>68</v>
      </c>
      <c r="L98" s="595"/>
      <c r="M98" s="595"/>
      <c r="N98" s="595"/>
      <c r="O98" s="595"/>
      <c r="P98" s="595"/>
      <c r="Q98" s="595"/>
      <c r="R98" s="595"/>
      <c r="S98" s="595"/>
      <c r="T98" s="595"/>
      <c r="U98" s="389"/>
    </row>
    <row r="99" spans="1:26" s="387" customFormat="1" ht="15.95" customHeight="1">
      <c r="A99" s="598"/>
      <c r="B99" s="598"/>
      <c r="C99" s="598"/>
      <c r="D99" s="598"/>
      <c r="E99" s="583" t="s">
        <v>14</v>
      </c>
      <c r="F99" s="583"/>
      <c r="G99" s="583"/>
      <c r="H99" s="583"/>
      <c r="I99" s="583"/>
      <c r="J99" s="583"/>
      <c r="K99" s="596"/>
      <c r="L99" s="596"/>
      <c r="M99" s="596"/>
      <c r="N99" s="596"/>
      <c r="O99" s="596"/>
      <c r="P99" s="596"/>
      <c r="Q99" s="596"/>
      <c r="R99" s="596"/>
      <c r="S99" s="596"/>
      <c r="T99" s="596"/>
      <c r="U99" s="389"/>
    </row>
    <row r="100" spans="1:26" s="406" customFormat="1" ht="17.100000000000001" customHeight="1">
      <c r="A100" s="553">
        <v>6</v>
      </c>
      <c r="B100" s="554" t="s">
        <v>414</v>
      </c>
      <c r="C100" s="393"/>
      <c r="D100" s="393"/>
      <c r="E100" s="403"/>
      <c r="F100" s="403"/>
      <c r="G100" s="403"/>
      <c r="H100" s="403"/>
      <c r="I100" s="403"/>
      <c r="J100" s="403"/>
      <c r="K100" s="403"/>
      <c r="L100" s="404"/>
      <c r="M100" s="403"/>
      <c r="N100" s="403"/>
      <c r="O100" s="403"/>
      <c r="P100" s="403"/>
      <c r="Q100" s="403"/>
      <c r="R100" s="403"/>
      <c r="S100" s="403"/>
      <c r="T100" s="403"/>
      <c r="U100" s="403"/>
      <c r="V100" s="405"/>
      <c r="W100" s="405"/>
      <c r="X100" s="405"/>
      <c r="Y100" s="405"/>
      <c r="Z100" s="405"/>
    </row>
    <row r="101" spans="1:26" s="406" customFormat="1" ht="17.100000000000001" customHeight="1">
      <c r="A101" s="402"/>
      <c r="B101" s="402" t="s">
        <v>413</v>
      </c>
      <c r="C101" s="393"/>
      <c r="D101" s="393"/>
      <c r="E101" s="403"/>
      <c r="F101" s="403"/>
      <c r="G101" s="403"/>
      <c r="H101" s="403"/>
      <c r="I101" s="403"/>
      <c r="J101" s="403"/>
      <c r="K101" s="403"/>
      <c r="L101" s="403"/>
      <c r="M101" s="403"/>
      <c r="N101" s="403"/>
      <c r="O101" s="403"/>
      <c r="P101" s="403"/>
      <c r="Q101" s="403"/>
      <c r="R101" s="403"/>
      <c r="S101" s="403"/>
      <c r="T101" s="403"/>
      <c r="U101" s="403"/>
      <c r="V101" s="405"/>
      <c r="W101" s="405"/>
      <c r="X101" s="405"/>
      <c r="Y101" s="405"/>
      <c r="Z101" s="405"/>
    </row>
    <row r="102" spans="1:26" s="406" customFormat="1" ht="17.100000000000001" customHeight="1">
      <c r="A102" s="402"/>
      <c r="B102" s="393" t="s">
        <v>412</v>
      </c>
      <c r="C102" s="393"/>
      <c r="D102" s="393"/>
      <c r="E102" s="403"/>
      <c r="F102" s="403"/>
      <c r="G102" s="403"/>
      <c r="H102" s="403"/>
      <c r="I102" s="403"/>
      <c r="J102" s="403"/>
      <c r="K102" s="403"/>
      <c r="L102" s="403"/>
      <c r="M102" s="403"/>
      <c r="N102" s="403"/>
      <c r="O102" s="403"/>
      <c r="P102" s="403"/>
      <c r="Q102" s="403"/>
      <c r="R102" s="403"/>
      <c r="S102" s="403"/>
      <c r="T102" s="403"/>
      <c r="U102" s="403"/>
      <c r="V102" s="405"/>
      <c r="W102" s="405"/>
      <c r="X102" s="405"/>
      <c r="Y102" s="405"/>
      <c r="Z102" s="405"/>
    </row>
    <row r="103" spans="1:26" s="406" customFormat="1" ht="17.100000000000001" customHeight="1">
      <c r="A103" s="402"/>
      <c r="B103" s="393"/>
      <c r="C103" s="393"/>
      <c r="D103" s="393"/>
      <c r="E103" s="403"/>
      <c r="F103" s="403"/>
      <c r="G103" s="403"/>
      <c r="H103" s="403"/>
      <c r="I103" s="403"/>
      <c r="J103" s="403"/>
      <c r="K103" s="403"/>
      <c r="L103" s="403"/>
      <c r="M103" s="403"/>
      <c r="N103" s="403"/>
      <c r="O103" s="403"/>
      <c r="P103" s="403"/>
      <c r="Q103" s="403"/>
      <c r="R103" s="403"/>
      <c r="S103" s="403"/>
      <c r="T103" s="403"/>
      <c r="U103" s="403"/>
      <c r="V103" s="405"/>
      <c r="W103" s="405"/>
      <c r="X103" s="405"/>
      <c r="Y103" s="405"/>
      <c r="Z103" s="405"/>
    </row>
    <row r="104" spans="1:26" s="406" customFormat="1" ht="17.100000000000001" customHeight="1">
      <c r="A104" s="553">
        <v>7</v>
      </c>
      <c r="B104" s="554" t="s">
        <v>411</v>
      </c>
      <c r="C104" s="395"/>
      <c r="D104" s="403"/>
      <c r="E104" s="403"/>
      <c r="F104" s="403"/>
      <c r="G104" s="403"/>
      <c r="H104" s="407" t="s">
        <v>241</v>
      </c>
      <c r="I104" s="403"/>
      <c r="J104" s="403"/>
      <c r="K104" s="403"/>
      <c r="L104" s="403"/>
      <c r="M104" s="403"/>
      <c r="N104" s="403"/>
      <c r="O104" s="403"/>
      <c r="P104" s="403"/>
      <c r="Q104" s="403"/>
      <c r="R104" s="403"/>
      <c r="S104" s="403"/>
      <c r="T104" s="403"/>
      <c r="U104" s="403"/>
      <c r="V104" s="405"/>
      <c r="W104" s="405"/>
      <c r="X104" s="405"/>
      <c r="Y104" s="405"/>
      <c r="Z104" s="405"/>
    </row>
    <row r="105" spans="1:26" s="406" customFormat="1" ht="17.100000000000001" customHeight="1">
      <c r="A105" s="408"/>
      <c r="B105" s="408" t="s">
        <v>410</v>
      </c>
      <c r="C105" s="388"/>
      <c r="D105" s="388"/>
      <c r="E105" s="388"/>
      <c r="F105" s="388"/>
      <c r="G105" s="388"/>
      <c r="H105" s="388"/>
      <c r="I105" s="388"/>
      <c r="J105" s="388"/>
      <c r="K105" s="388"/>
      <c r="L105" s="388"/>
      <c r="M105" s="388"/>
      <c r="N105" s="388"/>
      <c r="O105" s="388"/>
      <c r="P105" s="388"/>
      <c r="Q105" s="388"/>
      <c r="R105" s="388"/>
      <c r="S105" s="388"/>
      <c r="T105" s="388"/>
      <c r="U105" s="391"/>
      <c r="V105" s="405"/>
      <c r="W105" s="405"/>
      <c r="X105" s="405"/>
      <c r="Y105" s="405"/>
      <c r="Z105" s="405"/>
    </row>
    <row r="106" spans="1:26" s="387" customFormat="1" ht="17.100000000000001" customHeight="1">
      <c r="A106" s="401"/>
      <c r="B106" s="401"/>
      <c r="C106" s="388"/>
      <c r="D106" s="388"/>
      <c r="E106" s="388"/>
      <c r="F106" s="388"/>
      <c r="G106" s="388"/>
      <c r="H106" s="388"/>
      <c r="I106" s="388"/>
      <c r="J106" s="388"/>
      <c r="K106" s="388"/>
      <c r="L106" s="388"/>
      <c r="M106" s="388"/>
      <c r="N106" s="388"/>
      <c r="O106" s="388"/>
      <c r="P106" s="388"/>
      <c r="Q106" s="388"/>
      <c r="R106" s="388"/>
      <c r="S106" s="388"/>
      <c r="T106" s="388"/>
      <c r="U106" s="389"/>
    </row>
    <row r="107" spans="1:26" s="406" customFormat="1" ht="17.100000000000001" customHeight="1">
      <c r="A107" s="422">
        <v>8</v>
      </c>
      <c r="B107" s="555" t="s">
        <v>409</v>
      </c>
      <c r="C107" s="385"/>
      <c r="D107" s="391"/>
      <c r="E107" s="391"/>
      <c r="F107" s="391"/>
      <c r="G107" s="391"/>
      <c r="H107" s="391"/>
      <c r="I107" s="391"/>
      <c r="J107" s="391"/>
      <c r="K107" s="391"/>
      <c r="L107" s="391"/>
      <c r="M107" s="391"/>
      <c r="N107" s="391"/>
      <c r="O107" s="391"/>
      <c r="P107" s="391"/>
      <c r="R107" s="391"/>
      <c r="S107" s="391"/>
      <c r="T107" s="400" t="s">
        <v>241</v>
      </c>
      <c r="U107" s="391"/>
      <c r="V107" s="405"/>
      <c r="W107" s="405"/>
      <c r="X107" s="405"/>
      <c r="Y107" s="405"/>
      <c r="Z107" s="405"/>
    </row>
    <row r="108" spans="1:26" s="406" customFormat="1" ht="17.100000000000001" customHeight="1">
      <c r="A108" s="391"/>
      <c r="B108" s="408" t="s">
        <v>408</v>
      </c>
      <c r="C108" s="391"/>
      <c r="D108" s="391"/>
      <c r="E108" s="391"/>
      <c r="F108" s="391"/>
      <c r="G108" s="391"/>
      <c r="H108" s="391"/>
      <c r="I108" s="391"/>
      <c r="J108" s="391"/>
      <c r="K108" s="391"/>
      <c r="L108" s="391"/>
      <c r="M108" s="391"/>
      <c r="N108" s="391"/>
      <c r="O108" s="391"/>
      <c r="P108" s="391"/>
      <c r="Q108" s="391"/>
      <c r="R108" s="391"/>
      <c r="S108" s="391"/>
      <c r="T108" s="391"/>
      <c r="U108" s="391"/>
      <c r="V108" s="405"/>
      <c r="W108" s="405"/>
      <c r="X108" s="405"/>
      <c r="Y108" s="405"/>
      <c r="Z108" s="405"/>
    </row>
    <row r="109" spans="1:26" s="406" customFormat="1" ht="17.100000000000001" customHeight="1">
      <c r="A109" s="391"/>
      <c r="B109" s="391" t="s">
        <v>850</v>
      </c>
      <c r="C109" s="391"/>
      <c r="D109" s="391"/>
      <c r="E109" s="391"/>
      <c r="F109" s="391"/>
      <c r="G109" s="391"/>
      <c r="H109" s="391"/>
      <c r="I109" s="391"/>
      <c r="J109" s="391"/>
      <c r="K109" s="391"/>
      <c r="L109" s="391"/>
      <c r="M109" s="391"/>
      <c r="N109" s="391"/>
      <c r="O109" s="391"/>
      <c r="P109" s="391"/>
      <c r="Q109" s="391"/>
      <c r="R109" s="391"/>
      <c r="S109" s="391"/>
      <c r="T109" s="391"/>
      <c r="U109" s="391"/>
      <c r="V109" s="405"/>
      <c r="W109" s="405"/>
      <c r="X109" s="405"/>
      <c r="Y109" s="405"/>
      <c r="Z109" s="405"/>
    </row>
    <row r="110" spans="1:26" s="406" customFormat="1" ht="17.100000000000001" customHeight="1">
      <c r="A110" s="391"/>
      <c r="B110" s="391"/>
      <c r="C110" s="391"/>
      <c r="D110" s="391"/>
      <c r="E110" s="391"/>
      <c r="F110" s="391"/>
      <c r="G110" s="391"/>
      <c r="H110" s="391"/>
      <c r="I110" s="391"/>
      <c r="J110" s="391"/>
      <c r="K110" s="391"/>
      <c r="L110" s="391"/>
      <c r="M110" s="391"/>
      <c r="N110" s="391"/>
      <c r="O110" s="391"/>
      <c r="P110" s="391"/>
      <c r="Q110" s="391"/>
      <c r="R110" s="391"/>
      <c r="S110" s="391"/>
      <c r="T110" s="391"/>
      <c r="U110" s="391"/>
      <c r="V110" s="405"/>
      <c r="W110" s="405"/>
      <c r="X110" s="405"/>
      <c r="Y110" s="405"/>
      <c r="Z110" s="405"/>
    </row>
    <row r="111" spans="1:26" s="406" customFormat="1" ht="17.100000000000001" customHeight="1">
      <c r="A111" s="422">
        <v>9</v>
      </c>
      <c r="B111" s="555" t="s">
        <v>407</v>
      </c>
      <c r="C111" s="388"/>
      <c r="D111" s="388"/>
      <c r="E111" s="388"/>
      <c r="F111" s="388"/>
      <c r="G111" s="391"/>
      <c r="H111" s="388"/>
      <c r="I111" s="388"/>
      <c r="J111" s="391"/>
      <c r="K111" s="388"/>
      <c r="L111" s="388"/>
      <c r="M111" s="388"/>
      <c r="N111" s="388"/>
      <c r="O111" s="388"/>
      <c r="P111" s="388"/>
      <c r="R111" s="388"/>
      <c r="S111" s="388"/>
      <c r="T111" s="400" t="s">
        <v>241</v>
      </c>
      <c r="U111" s="389"/>
      <c r="V111" s="405"/>
      <c r="W111" s="405"/>
      <c r="X111" s="405"/>
      <c r="Y111" s="405"/>
      <c r="Z111" s="405"/>
    </row>
    <row r="112" spans="1:26" s="406" customFormat="1" ht="17.100000000000001" customHeight="1">
      <c r="A112" s="408"/>
      <c r="B112" s="408" t="s">
        <v>406</v>
      </c>
      <c r="C112" s="388"/>
      <c r="D112" s="388"/>
      <c r="E112" s="388"/>
      <c r="F112" s="388"/>
      <c r="G112" s="388"/>
      <c r="H112" s="388"/>
      <c r="I112" s="388"/>
      <c r="J112" s="388"/>
      <c r="K112" s="388"/>
      <c r="L112" s="388"/>
      <c r="M112" s="388"/>
      <c r="N112" s="388"/>
      <c r="O112" s="388"/>
      <c r="P112" s="388"/>
      <c r="Q112" s="388"/>
      <c r="R112" s="388"/>
      <c r="S112" s="388"/>
      <c r="T112" s="388"/>
      <c r="U112" s="389"/>
      <c r="V112" s="405"/>
      <c r="W112" s="405"/>
      <c r="X112" s="405"/>
    </row>
    <row r="113" spans="1:33" s="406" customFormat="1" ht="17.100000000000001" customHeight="1">
      <c r="A113" s="408"/>
      <c r="B113" s="388" t="s">
        <v>405</v>
      </c>
      <c r="C113" s="388"/>
      <c r="D113" s="388"/>
      <c r="E113" s="388"/>
      <c r="F113" s="388"/>
      <c r="G113" s="388"/>
      <c r="H113" s="388"/>
      <c r="I113" s="388"/>
      <c r="J113" s="388"/>
      <c r="K113" s="388"/>
      <c r="L113" s="388"/>
      <c r="M113" s="388"/>
      <c r="N113" s="388"/>
      <c r="O113" s="388"/>
      <c r="P113" s="388"/>
      <c r="Q113" s="388"/>
      <c r="R113" s="388"/>
      <c r="S113" s="388"/>
      <c r="T113" s="388"/>
      <c r="U113" s="389"/>
      <c r="V113" s="405"/>
      <c r="W113" s="405"/>
      <c r="X113" s="405"/>
    </row>
    <row r="114" spans="1:33" s="406" customFormat="1" ht="17.100000000000001" customHeight="1">
      <c r="A114" s="408"/>
      <c r="B114" s="388"/>
      <c r="C114" s="388"/>
      <c r="D114" s="388"/>
      <c r="E114" s="388"/>
      <c r="F114" s="388"/>
      <c r="G114" s="388"/>
      <c r="H114" s="388"/>
      <c r="I114" s="388"/>
      <c r="J114" s="388"/>
      <c r="K114" s="388"/>
      <c r="L114" s="388"/>
      <c r="M114" s="388"/>
      <c r="N114" s="388"/>
      <c r="O114" s="388"/>
      <c r="P114" s="388"/>
      <c r="Q114" s="388"/>
      <c r="R114" s="388"/>
      <c r="S114" s="388"/>
      <c r="T114" s="388"/>
      <c r="U114" s="389"/>
      <c r="V114" s="405"/>
      <c r="W114" s="405"/>
      <c r="X114" s="405"/>
    </row>
    <row r="115" spans="1:33" s="406" customFormat="1" ht="17.100000000000001" customHeight="1">
      <c r="A115" s="422">
        <v>10</v>
      </c>
      <c r="B115" s="555" t="s">
        <v>404</v>
      </c>
      <c r="C115" s="388"/>
      <c r="D115" s="388"/>
      <c r="E115" s="388"/>
      <c r="F115" s="388"/>
      <c r="G115" s="391"/>
      <c r="H115" s="388"/>
      <c r="I115" s="388"/>
      <c r="J115" s="391"/>
      <c r="K115" s="391"/>
      <c r="L115" s="388"/>
      <c r="M115" s="388"/>
      <c r="N115" s="388"/>
      <c r="O115" s="388"/>
      <c r="P115" s="388"/>
      <c r="R115" s="388"/>
      <c r="S115" s="388"/>
      <c r="T115" s="400" t="s">
        <v>241</v>
      </c>
      <c r="U115" s="389"/>
      <c r="V115" s="405"/>
      <c r="W115" s="405"/>
      <c r="X115" s="405"/>
    </row>
    <row r="116" spans="1:33" s="406" customFormat="1" ht="17.100000000000001" customHeight="1">
      <c r="A116" s="408"/>
      <c r="B116" s="408" t="s">
        <v>403</v>
      </c>
      <c r="C116" s="388"/>
      <c r="D116" s="388"/>
      <c r="E116" s="388"/>
      <c r="F116" s="388"/>
      <c r="G116" s="388"/>
      <c r="H116" s="388"/>
      <c r="I116" s="388"/>
      <c r="J116" s="388"/>
      <c r="K116" s="388"/>
      <c r="L116" s="388"/>
      <c r="M116" s="388"/>
      <c r="N116" s="388"/>
      <c r="O116" s="388"/>
      <c r="P116" s="388"/>
      <c r="Q116" s="388"/>
      <c r="R116" s="388"/>
      <c r="S116" s="388"/>
      <c r="T116" s="388"/>
      <c r="U116" s="389"/>
      <c r="V116" s="405"/>
      <c r="W116" s="405"/>
      <c r="X116" s="405"/>
      <c r="Y116" s="405"/>
      <c r="Z116" s="405"/>
    </row>
    <row r="117" spans="1:33" s="406" customFormat="1" ht="17.100000000000001" customHeight="1">
      <c r="A117" s="408"/>
      <c r="B117" s="388"/>
      <c r="C117" s="388"/>
      <c r="D117" s="388"/>
      <c r="E117" s="388"/>
      <c r="F117" s="388"/>
      <c r="G117" s="388"/>
      <c r="H117" s="388"/>
      <c r="I117" s="388"/>
      <c r="J117" s="388"/>
      <c r="K117" s="388"/>
      <c r="L117" s="388"/>
      <c r="M117" s="388"/>
      <c r="N117" s="388"/>
      <c r="O117" s="388"/>
      <c r="P117" s="388"/>
      <c r="Q117" s="388"/>
      <c r="R117" s="388"/>
      <c r="S117" s="388"/>
      <c r="T117" s="388"/>
      <c r="U117" s="389"/>
      <c r="V117" s="405"/>
      <c r="W117" s="405"/>
      <c r="X117" s="405"/>
    </row>
    <row r="118" spans="1:33" s="387" customFormat="1" ht="17.100000000000001" customHeight="1">
      <c r="A118" s="422">
        <v>11</v>
      </c>
      <c r="B118" s="555" t="s">
        <v>402</v>
      </c>
      <c r="C118" s="385"/>
      <c r="D118" s="385"/>
      <c r="E118" s="385"/>
      <c r="F118" s="385"/>
      <c r="G118" s="385"/>
      <c r="H118" s="385"/>
      <c r="I118" s="385"/>
      <c r="J118" s="385"/>
      <c r="K118" s="385"/>
      <c r="L118" s="385"/>
      <c r="M118" s="385"/>
      <c r="N118" s="385"/>
      <c r="O118" s="385"/>
      <c r="P118" s="385"/>
      <c r="R118" s="388"/>
      <c r="S118" s="385"/>
      <c r="T118" s="389" t="s">
        <v>401</v>
      </c>
      <c r="U118" s="392"/>
    </row>
    <row r="119" spans="1:33" s="387" customFormat="1" ht="17.100000000000001" customHeight="1">
      <c r="A119" s="401"/>
      <c r="B119" s="408" t="s">
        <v>400</v>
      </c>
      <c r="C119" s="388"/>
      <c r="D119" s="388"/>
      <c r="E119" s="388"/>
      <c r="F119" s="388"/>
      <c r="G119" s="388"/>
      <c r="H119" s="388"/>
      <c r="I119" s="388"/>
      <c r="J119" s="388"/>
      <c r="K119" s="388"/>
      <c r="L119" s="388"/>
      <c r="M119" s="388"/>
      <c r="N119" s="388"/>
      <c r="O119" s="388"/>
      <c r="P119" s="388"/>
      <c r="Q119" s="388"/>
      <c r="R119" s="388"/>
      <c r="S119" s="388"/>
      <c r="T119" s="388"/>
      <c r="U119" s="409"/>
      <c r="Y119" s="347"/>
      <c r="Z119" s="347"/>
      <c r="AA119" s="347"/>
      <c r="AB119" s="347"/>
      <c r="AC119" s="347"/>
      <c r="AD119" s="347"/>
      <c r="AE119" s="347"/>
      <c r="AF119" s="347"/>
      <c r="AG119" s="347"/>
    </row>
    <row r="120" spans="1:33" s="387" customFormat="1" ht="17.100000000000001" customHeight="1">
      <c r="A120" s="401"/>
      <c r="B120" s="408"/>
      <c r="C120" s="388"/>
      <c r="D120" s="388"/>
      <c r="E120" s="388"/>
      <c r="F120" s="388"/>
      <c r="G120" s="388"/>
      <c r="H120" s="388"/>
      <c r="I120" s="388"/>
      <c r="J120" s="388"/>
      <c r="K120" s="388"/>
      <c r="L120" s="388"/>
      <c r="M120" s="388"/>
      <c r="N120" s="388"/>
      <c r="O120" s="388"/>
      <c r="P120" s="388"/>
      <c r="Q120" s="388"/>
      <c r="R120" s="388"/>
      <c r="S120" s="388"/>
      <c r="T120" s="388"/>
      <c r="U120" s="409"/>
      <c r="Y120" s="347"/>
      <c r="Z120" s="347"/>
      <c r="AA120" s="347"/>
      <c r="AB120" s="347"/>
      <c r="AC120" s="347"/>
      <c r="AD120" s="347"/>
      <c r="AE120" s="347"/>
      <c r="AF120" s="347"/>
      <c r="AG120" s="347"/>
    </row>
    <row r="121" spans="1:33" s="387" customFormat="1" ht="17.100000000000001" customHeight="1">
      <c r="A121" s="597" t="s">
        <v>399</v>
      </c>
      <c r="B121" s="597"/>
      <c r="C121" s="597"/>
      <c r="D121" s="597"/>
      <c r="E121" s="597"/>
      <c r="F121" s="597"/>
      <c r="G121" s="597"/>
      <c r="H121" s="597"/>
      <c r="I121" s="597"/>
      <c r="J121" s="597" t="s">
        <v>398</v>
      </c>
      <c r="K121" s="597"/>
      <c r="L121" s="597"/>
      <c r="M121" s="597"/>
      <c r="N121" s="597"/>
      <c r="O121" s="597"/>
      <c r="P121" s="597"/>
      <c r="Q121" s="597"/>
      <c r="R121" s="597"/>
      <c r="S121" s="580" t="s">
        <v>397</v>
      </c>
      <c r="T121" s="580"/>
      <c r="U121" s="409"/>
      <c r="V121" s="390"/>
      <c r="W121" s="390"/>
      <c r="Y121" s="347"/>
      <c r="Z121" s="347"/>
      <c r="AA121" s="347"/>
      <c r="AB121" s="347"/>
      <c r="AC121" s="347"/>
      <c r="AD121" s="347"/>
      <c r="AE121" s="347"/>
      <c r="AF121" s="347"/>
      <c r="AG121" s="347"/>
    </row>
    <row r="122" spans="1:33" s="387" customFormat="1" ht="17.100000000000001" customHeight="1">
      <c r="A122" s="585" t="s">
        <v>396</v>
      </c>
      <c r="B122" s="585"/>
      <c r="C122" s="585"/>
      <c r="D122" s="585"/>
      <c r="E122" s="584" t="s">
        <v>394</v>
      </c>
      <c r="F122" s="584"/>
      <c r="G122" s="584" t="s">
        <v>393</v>
      </c>
      <c r="H122" s="584"/>
      <c r="I122" s="584"/>
      <c r="J122" s="585" t="s">
        <v>395</v>
      </c>
      <c r="K122" s="585"/>
      <c r="L122" s="585"/>
      <c r="M122" s="585"/>
      <c r="N122" s="584" t="s">
        <v>394</v>
      </c>
      <c r="O122" s="584"/>
      <c r="P122" s="584" t="s">
        <v>393</v>
      </c>
      <c r="Q122" s="584"/>
      <c r="R122" s="584"/>
      <c r="S122" s="584"/>
      <c r="T122" s="584"/>
      <c r="U122" s="410"/>
      <c r="Y122" s="347"/>
      <c r="Z122" s="347"/>
      <c r="AA122" s="347"/>
      <c r="AB122" s="347"/>
      <c r="AC122" s="347"/>
      <c r="AD122" s="347"/>
      <c r="AE122" s="347"/>
      <c r="AF122" s="347"/>
      <c r="AG122" s="347"/>
    </row>
    <row r="123" spans="1:33" s="387" customFormat="1" ht="17.100000000000001" customHeight="1">
      <c r="A123" s="587" t="s">
        <v>392</v>
      </c>
      <c r="B123" s="587"/>
      <c r="C123" s="587"/>
      <c r="D123" s="587"/>
      <c r="E123" s="588">
        <v>114000</v>
      </c>
      <c r="F123" s="588"/>
      <c r="G123" s="593" t="s">
        <v>391</v>
      </c>
      <c r="H123" s="593"/>
      <c r="I123" s="593"/>
      <c r="J123" s="585" t="s">
        <v>390</v>
      </c>
      <c r="K123" s="585"/>
      <c r="L123" s="585"/>
      <c r="M123" s="585"/>
      <c r="N123" s="586">
        <v>124400</v>
      </c>
      <c r="O123" s="586"/>
      <c r="P123" s="593"/>
      <c r="Q123" s="593"/>
      <c r="R123" s="593"/>
      <c r="S123" s="586">
        <f t="shared" ref="S123:S124" si="0">+E123-N123</f>
        <v>-10400</v>
      </c>
      <c r="T123" s="586"/>
      <c r="U123" s="410"/>
      <c r="Y123" s="347"/>
      <c r="Z123" s="347"/>
      <c r="AA123" s="347"/>
      <c r="AB123" s="347"/>
      <c r="AC123" s="347"/>
      <c r="AD123" s="347"/>
      <c r="AE123" s="347"/>
      <c r="AF123" s="347"/>
      <c r="AG123" s="347"/>
    </row>
    <row r="124" spans="1:33" s="387" customFormat="1" ht="17.100000000000001" customHeight="1">
      <c r="A124" s="587" t="s">
        <v>389</v>
      </c>
      <c r="B124" s="587"/>
      <c r="C124" s="587"/>
      <c r="D124" s="587"/>
      <c r="E124" s="588">
        <v>63000</v>
      </c>
      <c r="F124" s="588"/>
      <c r="G124" s="589" t="s">
        <v>796</v>
      </c>
      <c r="H124" s="588"/>
      <c r="I124" s="588"/>
      <c r="J124" s="585" t="s">
        <v>388</v>
      </c>
      <c r="K124" s="585"/>
      <c r="L124" s="585"/>
      <c r="M124" s="585"/>
      <c r="N124" s="586">
        <f>3500*24</f>
        <v>84000</v>
      </c>
      <c r="O124" s="586"/>
      <c r="P124" s="590" t="s">
        <v>387</v>
      </c>
      <c r="Q124" s="586"/>
      <c r="R124" s="586"/>
      <c r="S124" s="586">
        <f t="shared" si="0"/>
        <v>-21000</v>
      </c>
      <c r="T124" s="586"/>
      <c r="U124" s="410"/>
      <c r="Y124" s="347"/>
      <c r="Z124" s="347"/>
      <c r="AA124" s="347"/>
      <c r="AB124" s="347"/>
      <c r="AC124" s="347"/>
      <c r="AD124" s="347"/>
      <c r="AE124" s="347"/>
      <c r="AF124" s="347"/>
      <c r="AG124" s="347"/>
    </row>
    <row r="125" spans="1:33" s="387" customFormat="1" ht="17.100000000000001" customHeight="1">
      <c r="A125" s="587" t="s">
        <v>803</v>
      </c>
      <c r="B125" s="587"/>
      <c r="C125" s="587"/>
      <c r="D125" s="587"/>
      <c r="E125" s="588">
        <v>0</v>
      </c>
      <c r="F125" s="588"/>
      <c r="G125" s="593" t="s">
        <v>811</v>
      </c>
      <c r="H125" s="593"/>
      <c r="I125" s="593"/>
      <c r="J125" s="585" t="s">
        <v>803</v>
      </c>
      <c r="K125" s="585"/>
      <c r="L125" s="585"/>
      <c r="M125" s="585"/>
      <c r="N125" s="586">
        <v>2000</v>
      </c>
      <c r="O125" s="586"/>
      <c r="P125" s="593" t="s">
        <v>811</v>
      </c>
      <c r="Q125" s="593"/>
      <c r="R125" s="593"/>
      <c r="S125" s="586">
        <f t="shared" ref="S125" si="1">+E125-N125</f>
        <v>-2000</v>
      </c>
      <c r="T125" s="586"/>
      <c r="U125" s="410"/>
      <c r="Y125" s="347"/>
      <c r="Z125" s="347"/>
      <c r="AA125" s="347"/>
      <c r="AB125" s="347"/>
      <c r="AC125" s="347"/>
      <c r="AD125" s="347"/>
      <c r="AE125" s="347"/>
      <c r="AF125" s="347"/>
      <c r="AG125" s="347"/>
    </row>
    <row r="126" spans="1:33" s="387" customFormat="1" ht="17.100000000000001" customHeight="1">
      <c r="A126" s="591"/>
      <c r="B126" s="591"/>
      <c r="C126" s="591"/>
      <c r="D126" s="591"/>
      <c r="E126" s="588"/>
      <c r="F126" s="588"/>
      <c r="G126" s="584"/>
      <c r="H126" s="584"/>
      <c r="I126" s="584"/>
      <c r="J126" s="592"/>
      <c r="K126" s="592"/>
      <c r="L126" s="592"/>
      <c r="M126" s="592"/>
      <c r="N126" s="610"/>
      <c r="O126" s="611"/>
      <c r="P126" s="584" t="s">
        <v>384</v>
      </c>
      <c r="Q126" s="584"/>
      <c r="R126" s="584"/>
      <c r="S126" s="586">
        <f>SUM(S123:T125)</f>
        <v>-33400</v>
      </c>
      <c r="T126" s="586"/>
      <c r="U126" s="410"/>
    </row>
    <row r="127" spans="1:33" s="387" customFormat="1" ht="17.100000000000001" customHeight="1">
      <c r="A127" s="585" t="s">
        <v>383</v>
      </c>
      <c r="B127" s="585"/>
      <c r="C127" s="585"/>
      <c r="D127" s="585"/>
      <c r="E127" s="586">
        <v>0</v>
      </c>
      <c r="F127" s="586"/>
      <c r="G127" s="584" t="s">
        <v>382</v>
      </c>
      <c r="H127" s="584"/>
      <c r="I127" s="584"/>
      <c r="J127" s="585" t="s">
        <v>240</v>
      </c>
      <c r="K127" s="585"/>
      <c r="L127" s="585"/>
      <c r="M127" s="585"/>
      <c r="N127" s="586">
        <v>10000</v>
      </c>
      <c r="O127" s="586"/>
      <c r="P127" s="584" t="s">
        <v>382</v>
      </c>
      <c r="Q127" s="584"/>
      <c r="R127" s="584"/>
      <c r="S127" s="586">
        <f>+E127-N127</f>
        <v>-10000</v>
      </c>
      <c r="T127" s="586"/>
      <c r="U127" s="410"/>
    </row>
    <row r="128" spans="1:33" s="387" customFormat="1" ht="17.100000000000001" customHeight="1">
      <c r="A128" s="401"/>
      <c r="B128" s="385"/>
      <c r="C128" s="385"/>
      <c r="D128" s="385"/>
      <c r="E128" s="385"/>
      <c r="F128" s="385"/>
      <c r="G128" s="385"/>
      <c r="H128" s="385"/>
      <c r="I128" s="385"/>
      <c r="J128" s="385"/>
      <c r="K128" s="385"/>
      <c r="L128" s="385"/>
      <c r="M128" s="385"/>
      <c r="N128" s="385"/>
      <c r="O128" s="385"/>
      <c r="P128" s="385"/>
      <c r="Q128" s="385"/>
      <c r="R128" s="385"/>
      <c r="S128" s="385"/>
      <c r="T128" s="388"/>
      <c r="U128" s="410"/>
    </row>
    <row r="129" spans="1:33" s="406" customFormat="1" ht="17.100000000000001" customHeight="1">
      <c r="A129" s="422">
        <v>12</v>
      </c>
      <c r="B129" s="555" t="s">
        <v>381</v>
      </c>
      <c r="C129" s="388"/>
      <c r="D129" s="388"/>
      <c r="E129" s="388"/>
      <c r="F129" s="388"/>
      <c r="G129" s="388"/>
      <c r="H129" s="388"/>
      <c r="I129" s="388"/>
      <c r="J129" s="388"/>
      <c r="K129" s="388"/>
      <c r="L129" s="391"/>
      <c r="M129" s="388"/>
      <c r="N129" s="391"/>
      <c r="O129" s="388"/>
      <c r="P129" s="388"/>
      <c r="R129" s="388"/>
      <c r="S129" s="388"/>
      <c r="T129" s="400" t="s">
        <v>241</v>
      </c>
      <c r="U129" s="409"/>
      <c r="V129" s="390"/>
      <c r="W129" s="390"/>
      <c r="X129" s="390"/>
      <c r="Z129" s="388"/>
    </row>
    <row r="130" spans="1:33" s="406" customFormat="1" ht="17.100000000000001" customHeight="1">
      <c r="A130" s="408"/>
      <c r="B130" s="408" t="s">
        <v>380</v>
      </c>
      <c r="C130" s="388"/>
      <c r="D130" s="388"/>
      <c r="E130" s="388"/>
      <c r="F130" s="388"/>
      <c r="G130" s="388"/>
      <c r="H130" s="388"/>
      <c r="I130" s="388"/>
      <c r="J130" s="388"/>
      <c r="K130" s="388"/>
      <c r="L130" s="388"/>
      <c r="M130" s="388"/>
      <c r="N130" s="388"/>
      <c r="O130" s="388"/>
      <c r="P130" s="388"/>
      <c r="Q130" s="388"/>
      <c r="R130" s="388"/>
      <c r="S130" s="388"/>
      <c r="T130" s="388"/>
      <c r="U130" s="409"/>
    </row>
    <row r="131" spans="1:33" s="406" customFormat="1" ht="17.100000000000001" customHeight="1">
      <c r="A131" s="408"/>
      <c r="B131" s="388" t="s">
        <v>379</v>
      </c>
      <c r="C131" s="388"/>
      <c r="D131" s="388"/>
      <c r="E131" s="388"/>
      <c r="F131" s="388"/>
      <c r="G131" s="388"/>
      <c r="H131" s="388"/>
      <c r="I131" s="388"/>
      <c r="J131" s="388"/>
      <c r="K131" s="388"/>
      <c r="L131" s="388"/>
      <c r="M131" s="388"/>
      <c r="N131" s="388"/>
      <c r="O131" s="388"/>
      <c r="P131" s="388"/>
      <c r="Q131" s="388"/>
      <c r="R131" s="388"/>
      <c r="S131" s="388"/>
      <c r="T131" s="388"/>
      <c r="U131" s="409"/>
    </row>
    <row r="132" spans="1:33" s="406" customFormat="1" ht="17.100000000000001" customHeight="1">
      <c r="A132" s="408"/>
      <c r="B132" s="388" t="s">
        <v>378</v>
      </c>
      <c r="C132" s="388"/>
      <c r="D132" s="388"/>
      <c r="E132" s="388"/>
      <c r="F132" s="388"/>
      <c r="G132" s="388"/>
      <c r="H132" s="388"/>
      <c r="I132" s="388"/>
      <c r="J132" s="388"/>
      <c r="K132" s="388"/>
      <c r="L132" s="388"/>
      <c r="M132" s="388"/>
      <c r="N132" s="388"/>
      <c r="O132" s="388"/>
      <c r="P132" s="388"/>
      <c r="Q132" s="388"/>
      <c r="R132" s="388"/>
      <c r="S132" s="388"/>
      <c r="T132" s="388"/>
      <c r="U132" s="409"/>
    </row>
    <row r="133" spans="1:33" s="406" customFormat="1" ht="17.100000000000001" customHeight="1">
      <c r="A133" s="408"/>
      <c r="B133" s="388"/>
      <c r="C133" s="388"/>
      <c r="D133" s="388"/>
      <c r="E133" s="388"/>
      <c r="F133" s="388"/>
      <c r="G133" s="388"/>
      <c r="H133" s="388"/>
      <c r="I133" s="388"/>
      <c r="J133" s="388"/>
      <c r="K133" s="388"/>
      <c r="L133" s="388"/>
      <c r="M133" s="388"/>
      <c r="N133" s="388"/>
      <c r="O133" s="388"/>
      <c r="P133" s="388"/>
      <c r="Q133" s="388"/>
      <c r="R133" s="388"/>
      <c r="S133" s="388"/>
      <c r="T133" s="388"/>
      <c r="U133" s="409"/>
    </row>
    <row r="134" spans="1:33" s="406" customFormat="1" ht="17.100000000000001" customHeight="1">
      <c r="A134" s="402"/>
      <c r="B134" s="393" t="s">
        <v>377</v>
      </c>
      <c r="C134" s="393"/>
      <c r="D134" s="393"/>
      <c r="E134" s="393"/>
      <c r="F134" s="393"/>
      <c r="G134" s="393"/>
      <c r="H134" s="393"/>
      <c r="I134" s="393"/>
      <c r="J134" s="393"/>
      <c r="K134" s="393"/>
      <c r="L134" s="393" t="s">
        <v>749</v>
      </c>
      <c r="M134" s="393"/>
      <c r="N134" s="393"/>
      <c r="O134" s="393"/>
      <c r="P134" s="393"/>
      <c r="Q134" s="393"/>
      <c r="R134" s="393"/>
      <c r="S134" s="393"/>
      <c r="T134" s="393"/>
      <c r="U134" s="409"/>
    </row>
    <row r="135" spans="1:33" s="406" customFormat="1" ht="17.100000000000001" customHeight="1">
      <c r="A135" s="402"/>
      <c r="B135" s="577" t="s">
        <v>376</v>
      </c>
      <c r="C135" s="577"/>
      <c r="D135" s="577"/>
      <c r="E135" s="577"/>
      <c r="F135" s="577" t="s">
        <v>375</v>
      </c>
      <c r="G135" s="577"/>
      <c r="H135" s="577"/>
      <c r="I135" s="577"/>
      <c r="J135" s="393"/>
      <c r="K135" s="393"/>
      <c r="L135" s="577" t="s">
        <v>376</v>
      </c>
      <c r="M135" s="577"/>
      <c r="N135" s="577"/>
      <c r="O135" s="577"/>
      <c r="P135" s="577" t="s">
        <v>375</v>
      </c>
      <c r="Q135" s="577"/>
      <c r="R135" s="577"/>
      <c r="S135" s="577"/>
      <c r="T135" s="393"/>
      <c r="U135" s="409"/>
      <c r="AF135" s="390"/>
      <c r="AG135" s="390"/>
    </row>
    <row r="136" spans="1:33" s="406" customFormat="1" ht="17.100000000000001" customHeight="1">
      <c r="A136" s="402"/>
      <c r="B136" s="577" t="s">
        <v>374</v>
      </c>
      <c r="C136" s="577"/>
      <c r="D136" s="577"/>
      <c r="E136" s="577"/>
      <c r="F136" s="578">
        <v>15904</v>
      </c>
      <c r="G136" s="579"/>
      <c r="H136" s="579"/>
      <c r="I136" s="579"/>
      <c r="J136" s="393"/>
      <c r="K136" s="393"/>
      <c r="L136" s="577" t="s">
        <v>373</v>
      </c>
      <c r="M136" s="577"/>
      <c r="N136" s="577"/>
      <c r="O136" s="577"/>
      <c r="P136" s="578">
        <v>26990</v>
      </c>
      <c r="Q136" s="579"/>
      <c r="R136" s="579"/>
      <c r="S136" s="579"/>
      <c r="T136" s="393"/>
      <c r="U136" s="409"/>
      <c r="AF136" s="390"/>
      <c r="AG136" s="390"/>
    </row>
    <row r="137" spans="1:33" s="406" customFormat="1" ht="17.100000000000001" customHeight="1">
      <c r="A137" s="402"/>
      <c r="B137" s="577" t="s">
        <v>372</v>
      </c>
      <c r="C137" s="577"/>
      <c r="D137" s="577"/>
      <c r="E137" s="577"/>
      <c r="F137" s="578">
        <v>15954</v>
      </c>
      <c r="G137" s="579"/>
      <c r="H137" s="579"/>
      <c r="I137" s="579"/>
      <c r="J137" s="393"/>
      <c r="K137" s="393"/>
      <c r="L137" s="393"/>
      <c r="M137" s="393"/>
      <c r="N137" s="393"/>
      <c r="O137" s="393"/>
      <c r="P137" s="393"/>
      <c r="Q137" s="393"/>
      <c r="R137" s="393"/>
      <c r="S137" s="393"/>
      <c r="T137" s="393"/>
      <c r="U137" s="409"/>
    </row>
    <row r="138" spans="1:33" s="406" customFormat="1" ht="17.100000000000001" customHeight="1">
      <c r="A138" s="402"/>
      <c r="B138" s="577" t="s">
        <v>371</v>
      </c>
      <c r="C138" s="577"/>
      <c r="D138" s="577"/>
      <c r="E138" s="577"/>
      <c r="F138" s="578">
        <v>15974</v>
      </c>
      <c r="G138" s="579"/>
      <c r="H138" s="579"/>
      <c r="I138" s="579"/>
      <c r="J138" s="393"/>
      <c r="K138" s="393"/>
      <c r="L138" s="393" t="s">
        <v>836</v>
      </c>
      <c r="M138" s="393"/>
      <c r="N138" s="393"/>
      <c r="O138" s="393"/>
      <c r="P138" s="393"/>
      <c r="Q138" s="393"/>
      <c r="R138" s="393"/>
      <c r="S138" s="393"/>
      <c r="T138" s="393"/>
      <c r="U138" s="409"/>
    </row>
    <row r="139" spans="1:33" s="406" customFormat="1" ht="17.100000000000001" customHeight="1">
      <c r="A139" s="402"/>
      <c r="B139" s="577" t="s">
        <v>785</v>
      </c>
      <c r="C139" s="577"/>
      <c r="D139" s="577"/>
      <c r="E139" s="577"/>
      <c r="F139" s="578">
        <v>15978</v>
      </c>
      <c r="G139" s="579"/>
      <c r="H139" s="579"/>
      <c r="I139" s="579"/>
      <c r="J139" s="393"/>
      <c r="K139" s="393"/>
      <c r="L139" s="577" t="s">
        <v>837</v>
      </c>
      <c r="M139" s="577"/>
      <c r="N139" s="577"/>
      <c r="O139" s="577"/>
      <c r="P139" s="577" t="s">
        <v>838</v>
      </c>
      <c r="Q139" s="577"/>
      <c r="R139" s="577"/>
      <c r="S139" s="577"/>
      <c r="T139" s="393"/>
      <c r="U139" s="409"/>
    </row>
    <row r="140" spans="1:33" s="406" customFormat="1" ht="17.100000000000001" customHeight="1">
      <c r="A140" s="402"/>
      <c r="B140" s="411"/>
      <c r="C140" s="411"/>
      <c r="D140" s="411"/>
      <c r="E140" s="411"/>
      <c r="F140" s="412"/>
      <c r="G140" s="411"/>
      <c r="H140" s="411"/>
      <c r="I140" s="411"/>
      <c r="J140" s="393"/>
      <c r="K140" s="393"/>
      <c r="L140" s="577" t="s">
        <v>839</v>
      </c>
      <c r="M140" s="577"/>
      <c r="N140" s="577"/>
      <c r="O140" s="577"/>
      <c r="P140" s="578">
        <v>12208</v>
      </c>
      <c r="Q140" s="579"/>
      <c r="R140" s="579"/>
      <c r="S140" s="579"/>
      <c r="T140" s="393"/>
      <c r="U140" s="409"/>
    </row>
    <row r="141" spans="1:33" s="406" customFormat="1" ht="17.100000000000001" customHeight="1">
      <c r="A141" s="413" t="s">
        <v>865</v>
      </c>
      <c r="B141" s="413" t="s">
        <v>866</v>
      </c>
      <c r="C141" s="413"/>
      <c r="D141" s="413"/>
      <c r="E141" s="413"/>
      <c r="F141" s="413"/>
      <c r="G141" s="413"/>
      <c r="H141" s="413"/>
      <c r="I141" s="413"/>
      <c r="J141" s="411"/>
      <c r="K141" s="393"/>
      <c r="L141" s="393"/>
      <c r="M141" s="393"/>
      <c r="N141" s="393"/>
      <c r="O141" s="393"/>
      <c r="P141" s="393"/>
      <c r="Q141" s="407"/>
      <c r="R141" s="393"/>
      <c r="S141" s="393"/>
      <c r="T141" s="393"/>
      <c r="U141" s="409"/>
    </row>
    <row r="142" spans="1:33" s="406" customFormat="1" ht="17.100000000000001" customHeight="1">
      <c r="A142" s="413"/>
      <c r="B142" s="574" t="s">
        <v>958</v>
      </c>
      <c r="C142" s="575"/>
      <c r="D142" s="575"/>
      <c r="E142" s="576"/>
      <c r="F142" s="574" t="s">
        <v>957</v>
      </c>
      <c r="G142" s="575"/>
      <c r="H142" s="575"/>
      <c r="I142" s="576"/>
      <c r="J142" s="411"/>
      <c r="K142" s="393"/>
      <c r="L142" s="393"/>
      <c r="M142" s="393"/>
      <c r="N142" s="393"/>
      <c r="O142" s="393"/>
      <c r="P142" s="393"/>
      <c r="Q142" s="407"/>
      <c r="R142" s="393"/>
      <c r="S142" s="393"/>
      <c r="T142" s="393"/>
      <c r="U142" s="409"/>
    </row>
    <row r="143" spans="1:33" s="406" customFormat="1" ht="17.100000000000001" customHeight="1">
      <c r="A143" s="402"/>
      <c r="B143" s="577" t="s">
        <v>867</v>
      </c>
      <c r="C143" s="577"/>
      <c r="D143" s="577"/>
      <c r="E143" s="577"/>
      <c r="F143" s="578">
        <v>14813</v>
      </c>
      <c r="G143" s="579"/>
      <c r="H143" s="579"/>
      <c r="I143" s="579"/>
      <c r="J143" s="393"/>
      <c r="K143" s="393"/>
      <c r="L143" s="393"/>
      <c r="M143" s="393"/>
      <c r="N143" s="393"/>
      <c r="O143" s="393"/>
      <c r="P143" s="393"/>
      <c r="Q143" s="393"/>
      <c r="R143" s="393"/>
      <c r="S143" s="393"/>
      <c r="T143" s="393"/>
      <c r="U143" s="409"/>
    </row>
    <row r="144" spans="1:33" s="406" customFormat="1" ht="17.100000000000001" customHeight="1">
      <c r="A144" s="402"/>
      <c r="B144" s="393"/>
      <c r="C144" s="393"/>
      <c r="D144" s="393"/>
      <c r="E144" s="393"/>
      <c r="F144" s="393"/>
      <c r="G144" s="393"/>
      <c r="H144" s="393"/>
      <c r="I144" s="393"/>
      <c r="J144" s="393"/>
      <c r="K144" s="393"/>
      <c r="L144" s="393"/>
      <c r="M144" s="393"/>
      <c r="N144" s="393"/>
      <c r="O144" s="393"/>
      <c r="P144" s="393"/>
      <c r="Q144" s="393"/>
      <c r="R144" s="393"/>
      <c r="S144" s="393"/>
      <c r="T144" s="393"/>
      <c r="U144" s="409"/>
    </row>
    <row r="145" spans="1:36" s="406" customFormat="1" ht="17.100000000000001" customHeight="1">
      <c r="A145" s="422">
        <v>13</v>
      </c>
      <c r="B145" s="555" t="s">
        <v>370</v>
      </c>
      <c r="C145" s="388"/>
      <c r="D145" s="388"/>
      <c r="E145" s="388"/>
      <c r="F145" s="388"/>
      <c r="G145" s="388"/>
      <c r="H145" s="388"/>
      <c r="I145" s="388"/>
      <c r="J145" s="388"/>
      <c r="K145" s="388"/>
      <c r="L145" s="388"/>
      <c r="M145" s="388"/>
      <c r="N145" s="388"/>
      <c r="O145" s="388"/>
      <c r="P145" s="388"/>
      <c r="Q145" s="388"/>
      <c r="R145" s="388"/>
      <c r="S145" s="388"/>
      <c r="T145" s="388"/>
      <c r="U145" s="409"/>
    </row>
    <row r="146" spans="1:36" s="406" customFormat="1" ht="17.100000000000001" customHeight="1">
      <c r="A146" s="408"/>
      <c r="B146" s="408" t="s">
        <v>369</v>
      </c>
      <c r="C146" s="388"/>
      <c r="D146" s="388"/>
      <c r="E146" s="388"/>
      <c r="F146" s="388"/>
      <c r="G146" s="388"/>
      <c r="H146" s="388"/>
      <c r="I146" s="388"/>
      <c r="J146" s="388"/>
      <c r="K146" s="388"/>
      <c r="L146" s="388"/>
      <c r="M146" s="388"/>
      <c r="N146" s="388"/>
      <c r="O146" s="388"/>
      <c r="P146" s="388"/>
      <c r="R146" s="388"/>
      <c r="S146" s="388"/>
      <c r="T146" s="400" t="s">
        <v>241</v>
      </c>
      <c r="U146" s="409"/>
      <c r="V146" s="390"/>
      <c r="W146" s="390"/>
      <c r="X146" s="390"/>
    </row>
    <row r="147" spans="1:36" s="406" customFormat="1" ht="17.100000000000001" customHeight="1">
      <c r="A147" s="422">
        <v>14</v>
      </c>
      <c r="B147" s="555" t="s">
        <v>368</v>
      </c>
      <c r="C147" s="388"/>
      <c r="D147" s="388"/>
      <c r="E147" s="388"/>
      <c r="F147" s="388"/>
      <c r="G147" s="388"/>
      <c r="H147" s="388"/>
      <c r="I147" s="388"/>
      <c r="J147" s="388"/>
      <c r="K147" s="388"/>
      <c r="L147" s="388"/>
      <c r="M147" s="388"/>
      <c r="N147" s="388"/>
      <c r="O147" s="388"/>
      <c r="P147" s="388"/>
      <c r="Q147" s="388"/>
      <c r="R147" s="388"/>
      <c r="S147" s="388"/>
      <c r="T147" s="388"/>
      <c r="U147" s="409"/>
      <c r="V147" s="390"/>
      <c r="W147" s="390"/>
      <c r="X147" s="390"/>
      <c r="Y147" s="390"/>
      <c r="Z147" s="390"/>
      <c r="AA147" s="390"/>
      <c r="AB147" s="390"/>
      <c r="AC147" s="390"/>
      <c r="AD147" s="390"/>
      <c r="AE147" s="390"/>
    </row>
    <row r="148" spans="1:36" s="406" customFormat="1" ht="17.100000000000001" customHeight="1">
      <c r="A148" s="408"/>
      <c r="B148" s="388" t="s">
        <v>366</v>
      </c>
      <c r="C148" s="388"/>
      <c r="D148" s="388"/>
      <c r="E148" s="388"/>
      <c r="F148" s="388"/>
      <c r="G148" s="388"/>
      <c r="H148" s="388"/>
      <c r="I148" s="388"/>
      <c r="J148" s="388"/>
      <c r="K148" s="388"/>
      <c r="L148" s="388"/>
      <c r="M148" s="388"/>
      <c r="N148" s="388"/>
      <c r="O148" s="388"/>
      <c r="P148" s="388"/>
      <c r="Q148" s="388"/>
      <c r="R148" s="388"/>
      <c r="S148" s="388"/>
      <c r="T148" s="388"/>
      <c r="U148" s="409"/>
      <c r="V148" s="390"/>
      <c r="W148" s="390"/>
      <c r="X148" s="390"/>
      <c r="Y148" s="390"/>
      <c r="Z148" s="390"/>
      <c r="AA148" s="390"/>
      <c r="AB148" s="390"/>
      <c r="AC148" s="390"/>
      <c r="AD148" s="390"/>
      <c r="AE148" s="390"/>
    </row>
    <row r="149" spans="1:36" s="406" customFormat="1" ht="17.100000000000001" customHeight="1">
      <c r="A149" s="408"/>
      <c r="B149" s="388" t="s">
        <v>365</v>
      </c>
      <c r="C149" s="388"/>
      <c r="D149" s="388"/>
      <c r="E149" s="388"/>
      <c r="F149" s="388"/>
      <c r="G149" s="388"/>
      <c r="H149" s="388"/>
      <c r="I149" s="388"/>
      <c r="J149" s="388"/>
      <c r="K149" s="388"/>
      <c r="L149" s="388"/>
      <c r="M149" s="388"/>
      <c r="N149" s="388"/>
      <c r="O149" s="388"/>
      <c r="P149" s="388"/>
      <c r="R149" s="388"/>
      <c r="S149" s="388"/>
      <c r="T149" s="400" t="s">
        <v>367</v>
      </c>
      <c r="U149" s="409"/>
      <c r="V149" s="390"/>
      <c r="W149" s="390"/>
      <c r="X149" s="390"/>
      <c r="Y149" s="390"/>
      <c r="Z149" s="390"/>
      <c r="AA149" s="390"/>
      <c r="AB149" s="390"/>
      <c r="AC149" s="390"/>
      <c r="AD149" s="390"/>
      <c r="AE149" s="390"/>
      <c r="AF149" s="390"/>
      <c r="AG149" s="390"/>
      <c r="AI149" s="390"/>
      <c r="AJ149" s="390"/>
    </row>
    <row r="150" spans="1:36" s="406" customFormat="1" ht="17.100000000000001" customHeight="1">
      <c r="A150" s="408"/>
      <c r="B150" s="388"/>
      <c r="C150" s="388"/>
      <c r="D150" s="388"/>
      <c r="E150" s="388"/>
      <c r="F150" s="388"/>
      <c r="G150" s="388"/>
      <c r="H150" s="388"/>
      <c r="I150" s="388"/>
      <c r="J150" s="388"/>
      <c r="K150" s="388"/>
      <c r="L150" s="388"/>
      <c r="M150" s="388"/>
      <c r="N150" s="388"/>
      <c r="O150" s="388"/>
      <c r="P150" s="388"/>
      <c r="Q150" s="388"/>
      <c r="R150" s="388"/>
      <c r="S150" s="388"/>
      <c r="T150" s="388"/>
      <c r="U150" s="409"/>
      <c r="V150" s="390"/>
      <c r="W150" s="390"/>
      <c r="X150" s="390"/>
      <c r="Y150" s="390"/>
      <c r="Z150" s="390"/>
      <c r="AA150" s="390"/>
      <c r="AB150" s="390"/>
      <c r="AC150" s="390"/>
      <c r="AD150" s="390"/>
      <c r="AE150" s="390"/>
      <c r="AF150" s="390"/>
      <c r="AG150" s="390"/>
      <c r="AI150" s="390"/>
      <c r="AJ150" s="390"/>
    </row>
    <row r="151" spans="1:36" s="406" customFormat="1" ht="17.100000000000001" customHeight="1">
      <c r="A151" s="422">
        <v>15</v>
      </c>
      <c r="B151" s="555" t="s">
        <v>364</v>
      </c>
      <c r="C151" s="388"/>
      <c r="D151" s="388"/>
      <c r="E151" s="388"/>
      <c r="F151" s="388"/>
      <c r="G151" s="388"/>
      <c r="H151" s="388"/>
      <c r="I151" s="388"/>
      <c r="J151" s="388"/>
      <c r="K151" s="388"/>
      <c r="L151" s="388"/>
      <c r="M151" s="388"/>
      <c r="N151" s="388"/>
      <c r="O151" s="388"/>
      <c r="P151" s="388"/>
      <c r="Q151" s="388"/>
      <c r="R151" s="388"/>
      <c r="S151" s="388"/>
      <c r="T151" s="388"/>
      <c r="U151" s="409"/>
      <c r="V151" s="390"/>
      <c r="W151" s="390"/>
      <c r="X151" s="390"/>
      <c r="Y151" s="390"/>
      <c r="Z151" s="390"/>
      <c r="AA151" s="390"/>
      <c r="AB151" s="390"/>
      <c r="AC151" s="390"/>
      <c r="AD151" s="390"/>
      <c r="AE151" s="390"/>
      <c r="AF151" s="390"/>
      <c r="AG151" s="390"/>
      <c r="AI151" s="390"/>
      <c r="AJ151" s="390"/>
    </row>
    <row r="152" spans="1:36" s="406" customFormat="1" ht="17.100000000000001" customHeight="1">
      <c r="A152" s="408"/>
      <c r="B152" s="408" t="s">
        <v>830</v>
      </c>
      <c r="C152" s="388"/>
      <c r="D152" s="388"/>
      <c r="E152" s="388"/>
      <c r="F152" s="388"/>
      <c r="G152" s="388"/>
      <c r="H152" s="388"/>
      <c r="I152" s="388"/>
      <c r="J152" s="388"/>
      <c r="K152" s="388"/>
      <c r="L152" s="388"/>
      <c r="M152" s="388"/>
      <c r="N152" s="388"/>
      <c r="O152" s="388"/>
      <c r="P152" s="388"/>
      <c r="Q152" s="388"/>
      <c r="R152" s="388"/>
      <c r="S152" s="388"/>
      <c r="T152" s="388"/>
      <c r="U152" s="409"/>
      <c r="V152" s="390"/>
      <c r="W152" s="390"/>
      <c r="X152" s="390"/>
      <c r="Y152" s="390"/>
      <c r="Z152" s="390"/>
      <c r="AA152" s="390"/>
      <c r="AB152" s="390"/>
      <c r="AC152" s="390"/>
      <c r="AD152" s="390"/>
      <c r="AE152" s="390"/>
      <c r="AF152" s="390"/>
      <c r="AG152" s="390"/>
      <c r="AI152" s="390"/>
      <c r="AJ152" s="390"/>
    </row>
    <row r="153" spans="1:36" s="406" customFormat="1" ht="17.100000000000001" customHeight="1">
      <c r="A153" s="408"/>
      <c r="B153" s="408" t="s">
        <v>363</v>
      </c>
      <c r="C153" s="388"/>
      <c r="D153" s="388"/>
      <c r="E153" s="388"/>
      <c r="F153" s="388"/>
      <c r="G153" s="388"/>
      <c r="H153" s="388"/>
      <c r="I153" s="388"/>
      <c r="J153" s="388"/>
      <c r="K153" s="388"/>
      <c r="L153" s="388"/>
      <c r="M153" s="388"/>
      <c r="N153" s="388"/>
      <c r="O153" s="388"/>
      <c r="P153" s="388"/>
      <c r="Q153" s="388"/>
      <c r="R153" s="388"/>
      <c r="S153" s="388"/>
      <c r="T153" s="388"/>
      <c r="U153" s="409"/>
      <c r="V153" s="390"/>
      <c r="W153" s="390"/>
      <c r="X153" s="390"/>
      <c r="Y153" s="390"/>
      <c r="Z153" s="390"/>
      <c r="AA153" s="390"/>
      <c r="AB153" s="390"/>
      <c r="AC153" s="390"/>
      <c r="AD153" s="390"/>
      <c r="AE153" s="390"/>
      <c r="AF153" s="390"/>
      <c r="AG153" s="390"/>
      <c r="AI153" s="390"/>
      <c r="AJ153" s="390"/>
    </row>
    <row r="154" spans="1:36" s="406" customFormat="1" ht="17.100000000000001" customHeight="1">
      <c r="A154" s="408"/>
      <c r="B154" s="408"/>
      <c r="C154" s="388"/>
      <c r="D154" s="388"/>
      <c r="E154" s="388"/>
      <c r="F154" s="388"/>
      <c r="G154" s="388"/>
      <c r="H154" s="388"/>
      <c r="I154" s="388"/>
      <c r="J154" s="388"/>
      <c r="K154" s="388"/>
      <c r="L154" s="388"/>
      <c r="M154" s="388"/>
      <c r="N154" s="388"/>
      <c r="O154" s="388"/>
      <c r="P154" s="388"/>
      <c r="Q154" s="388"/>
      <c r="R154" s="388"/>
      <c r="S154" s="388"/>
      <c r="T154" s="388"/>
      <c r="U154" s="409"/>
      <c r="V154" s="390"/>
      <c r="W154" s="390"/>
      <c r="X154" s="390"/>
      <c r="Y154" s="390"/>
      <c r="Z154" s="390"/>
      <c r="AA154" s="390"/>
      <c r="AB154" s="390"/>
      <c r="AC154" s="390"/>
      <c r="AD154" s="390"/>
      <c r="AE154" s="390"/>
      <c r="AF154" s="390"/>
      <c r="AG154" s="390"/>
      <c r="AI154" s="390"/>
      <c r="AJ154" s="390"/>
    </row>
    <row r="155" spans="1:36" s="406" customFormat="1" ht="17.100000000000001" customHeight="1">
      <c r="A155" s="408"/>
      <c r="B155" s="408"/>
      <c r="C155" s="388" t="s">
        <v>361</v>
      </c>
      <c r="D155" s="388"/>
      <c r="E155" s="388"/>
      <c r="F155" s="388"/>
      <c r="G155" s="388"/>
      <c r="H155" s="388"/>
      <c r="I155" s="388"/>
      <c r="J155" s="388"/>
      <c r="K155" s="388"/>
      <c r="L155" s="388"/>
      <c r="M155" s="388"/>
      <c r="N155" s="388" t="s">
        <v>362</v>
      </c>
      <c r="O155" s="388"/>
      <c r="P155" s="388"/>
      <c r="Q155" s="388"/>
      <c r="R155" s="388"/>
      <c r="S155" s="388"/>
      <c r="T155" s="388"/>
      <c r="U155" s="409"/>
      <c r="V155" s="390"/>
      <c r="W155" s="390"/>
      <c r="X155" s="390"/>
      <c r="Y155" s="390"/>
      <c r="Z155" s="390"/>
      <c r="AA155" s="390"/>
      <c r="AB155" s="390"/>
      <c r="AC155" s="390"/>
      <c r="AD155" s="390"/>
      <c r="AE155" s="390"/>
      <c r="AF155" s="390"/>
      <c r="AG155" s="390"/>
      <c r="AI155" s="390"/>
      <c r="AJ155" s="390"/>
    </row>
    <row r="156" spans="1:36" s="406" customFormat="1" ht="17.100000000000001" customHeight="1">
      <c r="A156" s="408"/>
      <c r="B156" s="408"/>
      <c r="C156" s="388" t="s">
        <v>360</v>
      </c>
      <c r="D156" s="388"/>
      <c r="E156" s="388"/>
      <c r="F156" s="388"/>
      <c r="G156" s="388"/>
      <c r="H156" s="388"/>
      <c r="I156" s="388"/>
      <c r="J156" s="388"/>
      <c r="K156" s="388"/>
      <c r="L156" s="388"/>
      <c r="M156" s="388"/>
      <c r="N156" s="388"/>
      <c r="O156" s="388"/>
      <c r="P156" s="388"/>
      <c r="Q156" s="388"/>
      <c r="R156" s="388"/>
      <c r="S156" s="388"/>
      <c r="T156" s="388"/>
      <c r="U156" s="409"/>
      <c r="V156" s="390"/>
      <c r="W156" s="390"/>
      <c r="X156" s="390"/>
      <c r="Y156" s="390"/>
      <c r="Z156" s="390"/>
      <c r="AA156" s="390"/>
      <c r="AB156" s="390"/>
      <c r="AC156" s="390"/>
      <c r="AD156" s="390"/>
      <c r="AE156" s="390"/>
      <c r="AF156" s="390"/>
      <c r="AG156" s="390"/>
      <c r="AI156" s="390"/>
      <c r="AJ156" s="390"/>
    </row>
    <row r="157" spans="1:36" s="406" customFormat="1" ht="17.100000000000001" customHeight="1">
      <c r="A157" s="408"/>
      <c r="B157" s="408"/>
      <c r="C157" s="388" t="s">
        <v>359</v>
      </c>
      <c r="D157" s="388"/>
      <c r="E157" s="388"/>
      <c r="F157" s="388"/>
      <c r="G157" s="388"/>
      <c r="H157" s="388"/>
      <c r="I157" s="388"/>
      <c r="J157" s="388"/>
      <c r="K157" s="388"/>
      <c r="L157" s="414"/>
      <c r="M157" s="388"/>
      <c r="N157" s="388"/>
      <c r="O157" s="388"/>
      <c r="P157" s="388"/>
      <c r="Q157" s="388"/>
      <c r="R157" s="388"/>
      <c r="S157" s="388"/>
      <c r="T157" s="388"/>
      <c r="U157" s="409"/>
      <c r="V157" s="390"/>
      <c r="W157" s="390"/>
      <c r="X157" s="390"/>
      <c r="Y157" s="390"/>
      <c r="Z157" s="390"/>
      <c r="AA157" s="390"/>
      <c r="AB157" s="390"/>
      <c r="AC157" s="390"/>
      <c r="AD157" s="390"/>
      <c r="AE157" s="390"/>
      <c r="AF157" s="390"/>
      <c r="AG157" s="390"/>
      <c r="AI157" s="390"/>
      <c r="AJ157" s="390"/>
    </row>
    <row r="158" spans="1:36" s="406" customFormat="1" ht="17.100000000000001" customHeight="1">
      <c r="A158" s="408"/>
      <c r="B158" s="408"/>
      <c r="C158" s="388" t="s">
        <v>358</v>
      </c>
      <c r="D158" s="388"/>
      <c r="E158" s="388"/>
      <c r="F158" s="388"/>
      <c r="G158" s="388"/>
      <c r="H158" s="388"/>
      <c r="I158" s="388"/>
      <c r="J158" s="388"/>
      <c r="K158" s="388"/>
      <c r="L158" s="388"/>
      <c r="M158" s="388"/>
      <c r="N158" s="388"/>
      <c r="O158" s="388"/>
      <c r="P158" s="399"/>
      <c r="R158" s="388"/>
      <c r="S158" s="388"/>
      <c r="T158" s="400" t="s">
        <v>285</v>
      </c>
      <c r="U158" s="409"/>
      <c r="V158" s="390"/>
      <c r="W158" s="390"/>
      <c r="X158" s="390"/>
      <c r="Y158" s="390"/>
      <c r="Z158" s="390"/>
      <c r="AA158" s="390"/>
      <c r="AB158" s="390"/>
      <c r="AC158" s="390"/>
      <c r="AD158" s="390"/>
      <c r="AE158" s="390"/>
      <c r="AF158" s="390"/>
      <c r="AG158" s="390"/>
      <c r="AI158" s="390"/>
      <c r="AJ158" s="390"/>
    </row>
    <row r="159" spans="1:36" s="406" customFormat="1" ht="17.100000000000001" customHeight="1">
      <c r="A159" s="408"/>
      <c r="B159" s="408"/>
      <c r="C159" s="388"/>
      <c r="D159" s="388"/>
      <c r="E159" s="388"/>
      <c r="F159" s="388"/>
      <c r="G159" s="388"/>
      <c r="H159" s="388"/>
      <c r="I159" s="388"/>
      <c r="J159" s="391"/>
      <c r="K159" s="388"/>
      <c r="L159" s="388"/>
      <c r="M159" s="388"/>
      <c r="N159" s="388"/>
      <c r="O159" s="388"/>
      <c r="P159" s="388"/>
      <c r="Q159" s="388"/>
      <c r="R159" s="388"/>
      <c r="S159" s="388"/>
      <c r="T159" s="388"/>
      <c r="U159" s="409"/>
      <c r="V159" s="390"/>
      <c r="W159" s="390"/>
      <c r="X159" s="390"/>
      <c r="Y159" s="390"/>
      <c r="Z159" s="390"/>
      <c r="AA159" s="390"/>
      <c r="AB159" s="390"/>
      <c r="AC159" s="390"/>
      <c r="AD159" s="390"/>
      <c r="AE159" s="390"/>
      <c r="AF159" s="390"/>
      <c r="AG159" s="390"/>
      <c r="AI159" s="390"/>
      <c r="AJ159" s="390"/>
    </row>
    <row r="160" spans="1:36" s="406" customFormat="1" ht="17.100000000000001" customHeight="1">
      <c r="A160" s="422">
        <v>16</v>
      </c>
      <c r="B160" s="555" t="s">
        <v>357</v>
      </c>
      <c r="C160" s="388"/>
      <c r="D160" s="388"/>
      <c r="E160" s="388"/>
      <c r="F160" s="388"/>
      <c r="G160" s="388"/>
      <c r="H160" s="388"/>
      <c r="I160" s="388"/>
      <c r="J160" s="388"/>
      <c r="K160" s="388"/>
      <c r="L160" s="388"/>
      <c r="M160" s="388"/>
      <c r="N160" s="388"/>
      <c r="O160" s="388"/>
      <c r="P160" s="388"/>
      <c r="Q160" s="388"/>
      <c r="R160" s="388"/>
      <c r="S160" s="388"/>
      <c r="T160" s="388"/>
      <c r="U160" s="409"/>
      <c r="V160" s="390"/>
      <c r="W160" s="390"/>
      <c r="X160" s="390"/>
      <c r="Y160" s="390"/>
      <c r="Z160" s="390"/>
      <c r="AA160" s="390"/>
      <c r="AB160" s="390"/>
      <c r="AC160" s="390"/>
      <c r="AD160" s="390"/>
      <c r="AE160" s="390"/>
      <c r="AF160" s="390"/>
      <c r="AG160" s="390"/>
      <c r="AI160" s="390"/>
      <c r="AJ160" s="390"/>
    </row>
    <row r="161" spans="1:36" s="406" customFormat="1" ht="17.100000000000001" customHeight="1">
      <c r="A161" s="422"/>
      <c r="B161" s="408" t="s">
        <v>356</v>
      </c>
      <c r="C161" s="388"/>
      <c r="D161" s="388"/>
      <c r="E161" s="388"/>
      <c r="F161" s="388"/>
      <c r="G161" s="388"/>
      <c r="H161" s="388"/>
      <c r="I161" s="388"/>
      <c r="J161" s="393"/>
      <c r="K161" s="393"/>
      <c r="L161" s="388"/>
      <c r="M161" s="388"/>
      <c r="N161" s="388"/>
      <c r="O161" s="388"/>
      <c r="P161" s="388"/>
      <c r="Q161" s="388"/>
      <c r="R161" s="388"/>
      <c r="S161" s="388"/>
      <c r="T161" s="388"/>
      <c r="U161" s="409"/>
      <c r="V161" s="390"/>
      <c r="W161" s="390"/>
      <c r="X161" s="390"/>
      <c r="Y161" s="390"/>
      <c r="Z161" s="390"/>
      <c r="AA161" s="390"/>
      <c r="AB161" s="390"/>
      <c r="AC161" s="390"/>
      <c r="AD161" s="390"/>
      <c r="AE161" s="390"/>
      <c r="AF161" s="390"/>
      <c r="AG161" s="390"/>
      <c r="AI161" s="390"/>
      <c r="AJ161" s="390"/>
    </row>
    <row r="162" spans="1:36" s="406" customFormat="1" ht="17.100000000000001" customHeight="1">
      <c r="A162" s="553"/>
      <c r="B162" s="402" t="s">
        <v>355</v>
      </c>
      <c r="C162" s="393"/>
      <c r="D162" s="388"/>
      <c r="E162" s="388"/>
      <c r="F162" s="388"/>
      <c r="G162" s="388"/>
      <c r="H162" s="388"/>
      <c r="I162" s="388"/>
      <c r="J162" s="388"/>
      <c r="K162" s="388"/>
      <c r="L162" s="388"/>
      <c r="M162" s="388"/>
      <c r="N162" s="388"/>
      <c r="O162" s="388"/>
      <c r="P162" s="388"/>
      <c r="Q162" s="388"/>
      <c r="R162" s="388"/>
      <c r="S162" s="388"/>
      <c r="T162" s="388"/>
      <c r="U162" s="409"/>
      <c r="V162" s="390"/>
      <c r="W162" s="390"/>
      <c r="X162" s="390"/>
      <c r="Y162" s="390"/>
      <c r="Z162" s="390"/>
      <c r="AA162" s="390"/>
      <c r="AB162" s="390"/>
      <c r="AC162" s="390"/>
      <c r="AD162" s="390"/>
      <c r="AE162" s="390"/>
      <c r="AF162" s="390"/>
      <c r="AG162" s="390"/>
      <c r="AI162" s="390"/>
      <c r="AJ162" s="390"/>
    </row>
    <row r="163" spans="1:36" s="406" customFormat="1" ht="17.100000000000001" customHeight="1">
      <c r="A163" s="422"/>
      <c r="B163" s="408" t="s">
        <v>354</v>
      </c>
      <c r="C163" s="388"/>
      <c r="D163" s="393"/>
      <c r="E163" s="393"/>
      <c r="F163" s="393"/>
      <c r="G163" s="393"/>
      <c r="H163" s="393"/>
      <c r="I163" s="393"/>
      <c r="J163" s="388"/>
      <c r="K163" s="388"/>
      <c r="L163" s="393"/>
      <c r="M163" s="393"/>
      <c r="N163" s="393"/>
      <c r="O163" s="393"/>
      <c r="P163" s="393"/>
      <c r="Q163" s="393"/>
      <c r="R163" s="393"/>
      <c r="S163" s="393"/>
      <c r="T163" s="388"/>
      <c r="U163" s="409"/>
      <c r="V163" s="390"/>
      <c r="W163" s="390"/>
      <c r="X163" s="390"/>
      <c r="Y163" s="390"/>
      <c r="Z163" s="390"/>
      <c r="AA163" s="390"/>
      <c r="AB163" s="390"/>
      <c r="AC163" s="390"/>
      <c r="AD163" s="390"/>
      <c r="AE163" s="390"/>
      <c r="AF163" s="390"/>
      <c r="AG163" s="390"/>
      <c r="AI163" s="390"/>
      <c r="AJ163" s="390"/>
    </row>
    <row r="164" spans="1:36" s="406" customFormat="1" ht="17.100000000000001" customHeight="1">
      <c r="A164" s="422"/>
      <c r="B164" s="408" t="s">
        <v>353</v>
      </c>
      <c r="C164" s="388"/>
      <c r="D164" s="388"/>
      <c r="E164" s="388"/>
      <c r="F164" s="388"/>
      <c r="G164" s="388"/>
      <c r="H164" s="388"/>
      <c r="I164" s="388"/>
      <c r="J164" s="393"/>
      <c r="K164" s="393"/>
      <c r="L164" s="388"/>
      <c r="M164" s="388"/>
      <c r="N164" s="388"/>
      <c r="O164" s="388"/>
      <c r="P164" s="388"/>
      <c r="R164" s="388"/>
      <c r="S164" s="388"/>
      <c r="T164" s="400" t="s">
        <v>241</v>
      </c>
      <c r="U164" s="409"/>
      <c r="V164" s="390"/>
      <c r="W164" s="390"/>
      <c r="X164" s="390"/>
      <c r="Y164" s="390"/>
      <c r="Z164" s="390"/>
      <c r="AA164" s="390"/>
      <c r="AB164" s="390"/>
      <c r="AC164" s="390"/>
      <c r="AD164" s="390"/>
      <c r="AE164" s="390"/>
      <c r="AF164" s="390"/>
      <c r="AG164" s="390"/>
      <c r="AI164" s="390"/>
      <c r="AJ164" s="390"/>
    </row>
    <row r="165" spans="1:36" s="406" customFormat="1" ht="17.100000000000001" customHeight="1">
      <c r="A165" s="553"/>
      <c r="B165" s="402"/>
      <c r="C165" s="393"/>
      <c r="D165" s="388"/>
      <c r="E165" s="388"/>
      <c r="F165" s="388"/>
      <c r="G165" s="388"/>
      <c r="H165" s="388"/>
      <c r="I165" s="388"/>
      <c r="J165" s="388"/>
      <c r="K165" s="388"/>
      <c r="L165" s="388"/>
      <c r="M165" s="388"/>
      <c r="N165" s="388"/>
      <c r="O165" s="388"/>
      <c r="P165" s="388"/>
      <c r="Q165" s="388"/>
      <c r="R165" s="388"/>
      <c r="S165" s="388"/>
      <c r="T165" s="388"/>
      <c r="U165" s="409"/>
      <c r="V165" s="390"/>
      <c r="W165" s="390"/>
      <c r="X165" s="390"/>
      <c r="Y165" s="390"/>
      <c r="Z165" s="390"/>
      <c r="AA165" s="390"/>
      <c r="AB165" s="390"/>
      <c r="AC165" s="390"/>
      <c r="AD165" s="390"/>
      <c r="AE165" s="390"/>
      <c r="AF165" s="390"/>
      <c r="AG165" s="390"/>
      <c r="AI165" s="390"/>
      <c r="AJ165" s="390"/>
    </row>
    <row r="166" spans="1:36" s="406" customFormat="1" ht="17.100000000000001" customHeight="1">
      <c r="A166" s="422">
        <v>17</v>
      </c>
      <c r="B166" s="555" t="s">
        <v>352</v>
      </c>
      <c r="C166" s="388"/>
      <c r="D166" s="393"/>
      <c r="E166" s="393"/>
      <c r="F166" s="393"/>
      <c r="G166" s="393"/>
      <c r="H166" s="393"/>
      <c r="I166" s="393"/>
      <c r="J166" s="388"/>
      <c r="K166" s="388"/>
      <c r="L166" s="388"/>
      <c r="M166" s="388"/>
      <c r="N166" s="388"/>
      <c r="O166" s="388"/>
      <c r="P166" s="388"/>
      <c r="Q166" s="388"/>
      <c r="R166" s="388"/>
      <c r="S166" s="388"/>
      <c r="T166" s="388"/>
      <c r="U166" s="409"/>
      <c r="V166" s="390"/>
      <c r="W166" s="390"/>
      <c r="X166" s="390"/>
      <c r="Y166" s="390"/>
      <c r="Z166" s="390"/>
      <c r="AA166" s="390"/>
      <c r="AB166" s="390"/>
      <c r="AC166" s="390"/>
      <c r="AD166" s="390"/>
      <c r="AE166" s="390"/>
      <c r="AF166" s="390"/>
      <c r="AG166" s="390"/>
      <c r="AI166" s="390"/>
      <c r="AJ166" s="390"/>
    </row>
    <row r="167" spans="1:36" s="406" customFormat="1" ht="17.100000000000001" customHeight="1">
      <c r="A167" s="408"/>
      <c r="B167" s="408" t="s">
        <v>351</v>
      </c>
      <c r="C167" s="388"/>
      <c r="D167" s="388"/>
      <c r="E167" s="388"/>
      <c r="F167" s="388"/>
      <c r="G167" s="388"/>
      <c r="H167" s="388"/>
      <c r="I167" s="388"/>
      <c r="J167" s="388"/>
      <c r="K167" s="388"/>
      <c r="L167" s="388"/>
      <c r="M167" s="388"/>
      <c r="N167" s="388"/>
      <c r="O167" s="388"/>
      <c r="P167" s="388"/>
      <c r="R167" s="388"/>
      <c r="S167" s="388"/>
      <c r="T167" s="400" t="s">
        <v>241</v>
      </c>
      <c r="U167" s="409"/>
      <c r="V167" s="390"/>
      <c r="W167" s="390"/>
      <c r="X167" s="390"/>
      <c r="Y167" s="390"/>
      <c r="Z167" s="390"/>
      <c r="AA167" s="390"/>
      <c r="AB167" s="390"/>
      <c r="AC167" s="390"/>
      <c r="AD167" s="390"/>
      <c r="AE167" s="390"/>
      <c r="AF167" s="390"/>
      <c r="AG167" s="390"/>
      <c r="AI167" s="390"/>
      <c r="AJ167" s="390"/>
    </row>
    <row r="168" spans="1:36" s="406" customFormat="1" ht="17.100000000000001" customHeight="1">
      <c r="A168" s="408"/>
      <c r="B168" s="408"/>
      <c r="C168" s="388"/>
      <c r="D168" s="388"/>
      <c r="E168" s="388"/>
      <c r="F168" s="388"/>
      <c r="G168" s="388"/>
      <c r="H168" s="388"/>
      <c r="I168" s="388"/>
      <c r="J168" s="388"/>
      <c r="K168" s="388"/>
      <c r="L168" s="388"/>
      <c r="M168" s="388"/>
      <c r="N168" s="388"/>
      <c r="O168" s="388"/>
      <c r="P168" s="388"/>
      <c r="Q168" s="388"/>
      <c r="R168" s="388"/>
      <c r="S168" s="388"/>
      <c r="T168" s="388"/>
      <c r="U168" s="409"/>
      <c r="V168" s="390"/>
      <c r="W168" s="390"/>
      <c r="X168" s="390"/>
      <c r="Y168" s="390"/>
      <c r="Z168" s="390"/>
      <c r="AA168" s="390"/>
      <c r="AB168" s="390"/>
      <c r="AC168" s="390"/>
      <c r="AD168" s="390"/>
      <c r="AE168" s="390"/>
      <c r="AF168" s="390"/>
      <c r="AG168" s="390"/>
      <c r="AI168" s="390"/>
      <c r="AJ168" s="390"/>
    </row>
    <row r="169" spans="1:36" s="406" customFormat="1" ht="17.100000000000001" customHeight="1">
      <c r="A169" s="422">
        <v>18</v>
      </c>
      <c r="B169" s="408" t="s">
        <v>350</v>
      </c>
      <c r="C169" s="388"/>
      <c r="D169" s="388"/>
      <c r="E169" s="388"/>
      <c r="F169" s="388"/>
      <c r="G169" s="388"/>
      <c r="H169" s="388"/>
      <c r="I169" s="388"/>
      <c r="J169" s="388"/>
      <c r="K169" s="388"/>
      <c r="L169" s="388"/>
      <c r="M169" s="388"/>
      <c r="N169" s="388"/>
      <c r="O169" s="388"/>
      <c r="P169" s="388"/>
      <c r="Q169" s="388"/>
      <c r="R169" s="388"/>
      <c r="S169" s="388"/>
      <c r="T169" s="388"/>
      <c r="U169" s="409"/>
      <c r="V169" s="390"/>
      <c r="W169" s="390"/>
      <c r="X169" s="390"/>
      <c r="Y169" s="390"/>
      <c r="Z169" s="390"/>
      <c r="AA169" s="390"/>
      <c r="AB169" s="390"/>
      <c r="AC169" s="390"/>
      <c r="AD169" s="390"/>
      <c r="AE169" s="390"/>
      <c r="AF169" s="390"/>
      <c r="AG169" s="390"/>
      <c r="AI169" s="390"/>
      <c r="AJ169" s="390"/>
    </row>
    <row r="170" spans="1:36" s="417" customFormat="1" ht="17.100000000000001" customHeight="1">
      <c r="A170" s="408"/>
      <c r="B170" s="408" t="s">
        <v>349</v>
      </c>
      <c r="C170" s="388"/>
      <c r="D170" s="388"/>
      <c r="E170" s="388"/>
      <c r="F170" s="388"/>
      <c r="G170" s="388"/>
      <c r="H170" s="388"/>
      <c r="I170" s="388"/>
      <c r="J170" s="388"/>
      <c r="K170" s="388"/>
      <c r="L170" s="388"/>
      <c r="M170" s="388"/>
      <c r="N170" s="388"/>
      <c r="O170" s="388"/>
      <c r="P170" s="388"/>
      <c r="Q170" s="388"/>
      <c r="R170" s="388"/>
      <c r="S170" s="388"/>
      <c r="T170" s="388"/>
      <c r="U170" s="415"/>
      <c r="V170" s="416"/>
      <c r="W170" s="416"/>
      <c r="X170" s="416"/>
      <c r="Y170" s="416"/>
      <c r="Z170" s="416"/>
      <c r="AA170" s="416"/>
      <c r="AB170" s="416"/>
      <c r="AC170" s="416"/>
      <c r="AD170" s="416"/>
      <c r="AE170" s="416"/>
      <c r="AF170" s="416"/>
      <c r="AG170" s="416"/>
      <c r="AI170" s="416"/>
      <c r="AJ170" s="416"/>
    </row>
    <row r="171" spans="1:36" s="406" customFormat="1" ht="17.100000000000001" customHeight="1">
      <c r="A171" s="408"/>
      <c r="B171" s="388" t="s">
        <v>348</v>
      </c>
      <c r="C171" s="388"/>
      <c r="D171" s="388"/>
      <c r="E171" s="388"/>
      <c r="F171" s="388"/>
      <c r="G171" s="388"/>
      <c r="H171" s="388"/>
      <c r="I171" s="388"/>
      <c r="J171" s="388"/>
      <c r="K171" s="388"/>
      <c r="L171" s="388"/>
      <c r="M171" s="388"/>
      <c r="N171" s="388"/>
      <c r="O171" s="388"/>
      <c r="P171" s="388"/>
      <c r="Q171" s="388"/>
      <c r="R171" s="388"/>
      <c r="S171" s="388"/>
      <c r="T171" s="388"/>
      <c r="U171" s="409"/>
      <c r="V171" s="390"/>
      <c r="W171" s="390"/>
      <c r="X171" s="390"/>
      <c r="Y171" s="390"/>
      <c r="Z171" s="390"/>
      <c r="AA171" s="390"/>
      <c r="AB171" s="390"/>
      <c r="AC171" s="390"/>
      <c r="AD171" s="390"/>
      <c r="AE171" s="390"/>
      <c r="AF171" s="390"/>
      <c r="AG171" s="390"/>
      <c r="AI171" s="390"/>
      <c r="AJ171" s="390"/>
    </row>
    <row r="172" spans="1:36" s="406" customFormat="1" ht="17.100000000000001" customHeight="1">
      <c r="A172" s="408"/>
      <c r="B172" s="388"/>
      <c r="C172" s="388"/>
      <c r="D172" s="388"/>
      <c r="E172" s="388"/>
      <c r="F172" s="388"/>
      <c r="G172" s="388"/>
      <c r="H172" s="388"/>
      <c r="I172" s="388"/>
      <c r="J172" s="388"/>
      <c r="K172" s="388"/>
      <c r="L172" s="388"/>
      <c r="M172" s="388"/>
      <c r="N172" s="388"/>
      <c r="O172" s="388"/>
      <c r="P172" s="388"/>
      <c r="Q172" s="388"/>
      <c r="R172" s="388"/>
      <c r="S172" s="388"/>
      <c r="T172" s="388"/>
      <c r="U172" s="409"/>
      <c r="V172" s="390"/>
      <c r="W172" s="390"/>
      <c r="X172" s="390"/>
      <c r="Y172" s="390"/>
      <c r="Z172" s="390"/>
      <c r="AA172" s="390"/>
      <c r="AB172" s="390"/>
      <c r="AC172" s="390"/>
      <c r="AD172" s="390"/>
      <c r="AE172" s="390"/>
      <c r="AF172" s="390"/>
      <c r="AG172" s="390"/>
      <c r="AI172" s="390"/>
      <c r="AJ172" s="390"/>
    </row>
    <row r="173" spans="1:36" s="406" customFormat="1" ht="17.100000000000001" customHeight="1">
      <c r="A173" s="422">
        <v>19</v>
      </c>
      <c r="B173" s="408" t="s">
        <v>347</v>
      </c>
      <c r="C173" s="388"/>
      <c r="D173" s="388"/>
      <c r="E173" s="388"/>
      <c r="F173" s="388"/>
      <c r="G173" s="388"/>
      <c r="H173" s="388"/>
      <c r="I173" s="388"/>
      <c r="J173" s="388"/>
      <c r="K173" s="388"/>
      <c r="L173" s="388"/>
      <c r="M173" s="388"/>
      <c r="N173" s="388"/>
      <c r="O173" s="388"/>
      <c r="P173" s="388"/>
      <c r="Q173" s="388"/>
      <c r="R173" s="388"/>
      <c r="S173" s="388"/>
      <c r="T173" s="388"/>
      <c r="U173" s="409"/>
      <c r="V173" s="390"/>
      <c r="W173" s="390"/>
      <c r="X173" s="390"/>
      <c r="Y173" s="390"/>
      <c r="Z173" s="390"/>
      <c r="AA173" s="390"/>
      <c r="AB173" s="390"/>
      <c r="AC173" s="390"/>
      <c r="AD173" s="390"/>
      <c r="AE173" s="390"/>
      <c r="AF173" s="390"/>
      <c r="AG173" s="390"/>
      <c r="AI173" s="390"/>
      <c r="AJ173" s="390"/>
    </row>
    <row r="174" spans="1:36" s="406" customFormat="1" ht="17.100000000000001" customHeight="1">
      <c r="A174" s="408"/>
      <c r="B174" s="408" t="s">
        <v>346</v>
      </c>
      <c r="C174" s="388"/>
      <c r="D174" s="388"/>
      <c r="E174" s="388"/>
      <c r="F174" s="388"/>
      <c r="G174" s="388"/>
      <c r="H174" s="388"/>
      <c r="I174" s="388"/>
      <c r="J174" s="388"/>
      <c r="K174" s="388"/>
      <c r="L174" s="388"/>
      <c r="M174" s="388"/>
      <c r="N174" s="388"/>
      <c r="O174" s="388"/>
      <c r="P174" s="388"/>
      <c r="Q174" s="388"/>
      <c r="R174" s="388"/>
      <c r="S174" s="388"/>
      <c r="T174" s="388"/>
      <c r="U174" s="409"/>
      <c r="V174" s="390"/>
      <c r="W174" s="390"/>
      <c r="X174" s="390"/>
      <c r="Y174" s="390"/>
      <c r="Z174" s="390"/>
      <c r="AA174" s="390"/>
      <c r="AB174" s="390"/>
      <c r="AC174" s="390"/>
      <c r="AD174" s="390"/>
      <c r="AE174" s="390"/>
      <c r="AF174" s="390"/>
      <c r="AG174" s="390"/>
      <c r="AI174" s="390"/>
      <c r="AJ174" s="390"/>
    </row>
    <row r="175" spans="1:36" s="406" customFormat="1" ht="17.100000000000001" customHeight="1">
      <c r="A175" s="408"/>
      <c r="B175" s="388" t="s">
        <v>345</v>
      </c>
      <c r="C175" s="388"/>
      <c r="D175" s="388"/>
      <c r="E175" s="388"/>
      <c r="F175" s="388"/>
      <c r="G175" s="388"/>
      <c r="H175" s="388"/>
      <c r="I175" s="388"/>
      <c r="J175" s="388"/>
      <c r="K175" s="388"/>
      <c r="L175" s="388"/>
      <c r="M175" s="388"/>
      <c r="N175" s="388"/>
      <c r="O175" s="388"/>
      <c r="P175" s="388"/>
      <c r="Q175" s="388"/>
      <c r="R175" s="388"/>
      <c r="S175" s="388"/>
      <c r="T175" s="388"/>
      <c r="U175" s="409"/>
      <c r="V175" s="390"/>
      <c r="W175" s="390"/>
      <c r="X175" s="390"/>
      <c r="Y175" s="390"/>
      <c r="Z175" s="390"/>
      <c r="AA175" s="390"/>
      <c r="AB175" s="390"/>
      <c r="AC175" s="390"/>
      <c r="AD175" s="390"/>
      <c r="AE175" s="390"/>
      <c r="AF175" s="390"/>
      <c r="AG175" s="390"/>
      <c r="AI175" s="390"/>
      <c r="AJ175" s="390"/>
    </row>
    <row r="176" spans="1:36" s="406" customFormat="1" ht="17.100000000000001" customHeight="1">
      <c r="A176" s="408"/>
      <c r="B176" s="388" t="s">
        <v>344</v>
      </c>
      <c r="C176" s="388"/>
      <c r="D176" s="388"/>
      <c r="E176" s="388"/>
      <c r="F176" s="388"/>
      <c r="G176" s="388"/>
      <c r="H176" s="388"/>
      <c r="I176" s="388"/>
      <c r="J176" s="388"/>
      <c r="K176" s="388"/>
      <c r="L176" s="388"/>
      <c r="M176" s="388"/>
      <c r="N176" s="388"/>
      <c r="O176" s="388"/>
      <c r="P176" s="388"/>
      <c r="Q176" s="388"/>
      <c r="R176" s="388"/>
      <c r="S176" s="388"/>
      <c r="T176" s="388"/>
      <c r="U176" s="409"/>
      <c r="V176" s="390"/>
      <c r="W176" s="390"/>
      <c r="X176" s="390"/>
      <c r="Y176" s="390"/>
      <c r="Z176" s="390"/>
      <c r="AA176" s="390"/>
      <c r="AB176" s="390"/>
      <c r="AC176" s="390"/>
      <c r="AD176" s="390"/>
      <c r="AE176" s="390"/>
      <c r="AF176" s="390"/>
      <c r="AG176" s="390"/>
      <c r="AI176" s="390"/>
      <c r="AJ176" s="390"/>
    </row>
    <row r="177" spans="1:42" s="406" customFormat="1" ht="17.100000000000001" customHeight="1">
      <c r="A177" s="408"/>
      <c r="B177" s="388"/>
      <c r="C177" s="388"/>
      <c r="D177" s="388"/>
      <c r="E177" s="388"/>
      <c r="F177" s="388"/>
      <c r="G177" s="388"/>
      <c r="H177" s="388"/>
      <c r="I177" s="388"/>
      <c r="J177" s="388"/>
      <c r="K177" s="388"/>
      <c r="L177" s="388"/>
      <c r="M177" s="388"/>
      <c r="N177" s="388"/>
      <c r="O177" s="388"/>
      <c r="P177" s="388"/>
      <c r="Q177" s="388"/>
      <c r="R177" s="388"/>
      <c r="S177" s="388"/>
      <c r="T177" s="388"/>
      <c r="U177" s="409"/>
      <c r="V177" s="390"/>
      <c r="W177" s="390"/>
      <c r="X177" s="390"/>
      <c r="Y177" s="390"/>
      <c r="Z177" s="390"/>
      <c r="AA177" s="390"/>
      <c r="AB177" s="390"/>
      <c r="AC177" s="390"/>
      <c r="AD177" s="390"/>
      <c r="AE177" s="390"/>
      <c r="AF177" s="390"/>
      <c r="AG177" s="390"/>
      <c r="AI177" s="390"/>
      <c r="AJ177" s="390"/>
    </row>
    <row r="178" spans="1:42" s="406" customFormat="1" ht="17.100000000000001" customHeight="1">
      <c r="A178" s="385" t="s">
        <v>343</v>
      </c>
      <c r="B178" s="385"/>
      <c r="C178" s="385"/>
      <c r="D178" s="388"/>
      <c r="E178" s="388"/>
      <c r="F178" s="388"/>
      <c r="G178" s="388"/>
      <c r="H178" s="388"/>
      <c r="I178" s="388"/>
      <c r="J178" s="388"/>
      <c r="K178" s="388"/>
      <c r="L178" s="388"/>
      <c r="M178" s="388"/>
      <c r="N178" s="388"/>
      <c r="O178" s="388"/>
      <c r="P178" s="388"/>
      <c r="Q178" s="388"/>
      <c r="R178" s="388"/>
      <c r="S178" s="388"/>
      <c r="T178" s="388"/>
      <c r="U178" s="409"/>
      <c r="V178" s="390"/>
      <c r="W178" s="390"/>
      <c r="X178" s="390"/>
      <c r="Y178" s="390"/>
      <c r="Z178" s="390"/>
      <c r="AA178" s="390"/>
      <c r="AB178" s="390"/>
      <c r="AC178" s="390"/>
      <c r="AD178" s="390"/>
      <c r="AE178" s="390"/>
      <c r="AF178" s="390"/>
      <c r="AG178" s="390"/>
      <c r="AI178" s="390"/>
      <c r="AJ178" s="390"/>
    </row>
    <row r="179" spans="1:42" s="406" customFormat="1" ht="17.100000000000001" customHeight="1">
      <c r="A179" s="408"/>
      <c r="B179" s="388"/>
      <c r="C179" s="388"/>
      <c r="D179" s="388"/>
      <c r="E179" s="388"/>
      <c r="F179" s="388"/>
      <c r="G179" s="388"/>
      <c r="H179" s="388"/>
      <c r="I179" s="388"/>
      <c r="J179" s="388"/>
      <c r="K179" s="388"/>
      <c r="L179" s="388"/>
      <c r="M179" s="388"/>
      <c r="N179" s="388"/>
      <c r="O179" s="388"/>
      <c r="P179" s="388"/>
      <c r="Q179" s="388"/>
      <c r="R179" s="388"/>
      <c r="S179" s="388"/>
      <c r="T179" s="388"/>
      <c r="U179" s="409"/>
      <c r="V179" s="390"/>
      <c r="W179" s="390"/>
      <c r="X179" s="390"/>
      <c r="Y179" s="390"/>
      <c r="Z179" s="390"/>
      <c r="AA179" s="390"/>
      <c r="AB179" s="390"/>
      <c r="AC179" s="390"/>
      <c r="AD179" s="390"/>
      <c r="AE179" s="390"/>
      <c r="AF179" s="390"/>
      <c r="AG179" s="390"/>
      <c r="AI179" s="390"/>
      <c r="AJ179" s="390"/>
    </row>
    <row r="180" spans="1:42" s="406" customFormat="1" ht="17.100000000000001" customHeight="1">
      <c r="A180" s="422">
        <v>1</v>
      </c>
      <c r="B180" s="388" t="s">
        <v>342</v>
      </c>
      <c r="C180" s="388"/>
      <c r="D180" s="388"/>
      <c r="E180" s="388"/>
      <c r="F180" s="388"/>
      <c r="G180" s="388"/>
      <c r="H180" s="388"/>
      <c r="I180" s="388"/>
      <c r="J180" s="388"/>
      <c r="K180" s="388"/>
      <c r="L180" s="388"/>
      <c r="M180" s="388"/>
      <c r="N180" s="388"/>
      <c r="O180" s="388"/>
      <c r="P180" s="388"/>
      <c r="Q180" s="388"/>
      <c r="R180" s="388"/>
      <c r="S180" s="388"/>
      <c r="T180" s="388"/>
      <c r="U180" s="409"/>
      <c r="V180" s="390"/>
      <c r="W180" s="390"/>
      <c r="X180" s="390"/>
      <c r="Y180" s="390"/>
      <c r="Z180" s="390"/>
      <c r="AA180" s="390"/>
      <c r="AB180" s="390"/>
      <c r="AC180" s="390"/>
      <c r="AD180" s="390"/>
      <c r="AE180" s="390"/>
      <c r="AF180" s="390"/>
      <c r="AG180" s="390"/>
      <c r="AI180" s="390"/>
      <c r="AJ180" s="390"/>
    </row>
    <row r="181" spans="1:42" s="406" customFormat="1" ht="15.95" customHeight="1">
      <c r="A181" s="408"/>
      <c r="B181" s="388" t="s">
        <v>341</v>
      </c>
      <c r="C181" s="388" t="s">
        <v>340</v>
      </c>
      <c r="D181" s="388"/>
      <c r="E181" s="388"/>
      <c r="F181" s="388"/>
      <c r="G181" s="388"/>
      <c r="H181" s="388"/>
      <c r="I181" s="388"/>
      <c r="J181" s="388"/>
      <c r="K181" s="388"/>
      <c r="L181" s="388"/>
      <c r="M181" s="388"/>
      <c r="N181" s="388"/>
      <c r="O181" s="388"/>
      <c r="P181" s="388"/>
      <c r="R181" s="388"/>
      <c r="S181" s="388"/>
      <c r="T181" s="400" t="s">
        <v>241</v>
      </c>
      <c r="U181" s="409"/>
      <c r="V181" s="390"/>
      <c r="W181" s="390"/>
      <c r="X181" s="390"/>
      <c r="Y181" s="390"/>
      <c r="Z181" s="390"/>
      <c r="AA181" s="390"/>
      <c r="AB181" s="390"/>
      <c r="AC181" s="390"/>
      <c r="AD181" s="390"/>
      <c r="AE181" s="390"/>
      <c r="AF181" s="390"/>
      <c r="AG181" s="390"/>
      <c r="AI181" s="390"/>
      <c r="AJ181" s="390"/>
    </row>
    <row r="182" spans="1:42" s="406" customFormat="1" ht="15.95" customHeight="1">
      <c r="A182" s="408"/>
      <c r="B182" s="580" t="s">
        <v>327</v>
      </c>
      <c r="C182" s="580"/>
      <c r="D182" s="580"/>
      <c r="E182" s="580"/>
      <c r="F182" s="580" t="s">
        <v>290</v>
      </c>
      <c r="G182" s="580"/>
      <c r="H182" s="580"/>
      <c r="I182" s="581" t="s">
        <v>339</v>
      </c>
      <c r="J182" s="581"/>
      <c r="K182" s="581"/>
      <c r="L182" s="581"/>
      <c r="M182" s="581"/>
      <c r="N182" s="581"/>
      <c r="O182" s="581"/>
      <c r="P182" s="581"/>
      <c r="Q182" s="580" t="s">
        <v>328</v>
      </c>
      <c r="R182" s="580"/>
      <c r="S182" s="580"/>
      <c r="T182" s="388"/>
      <c r="U182" s="409"/>
      <c r="V182" s="390"/>
      <c r="W182" s="390"/>
      <c r="X182" s="390"/>
      <c r="Y182" s="390"/>
      <c r="Z182" s="390"/>
      <c r="AA182" s="390"/>
      <c r="AB182" s="390"/>
      <c r="AC182" s="390"/>
      <c r="AD182" s="390"/>
      <c r="AE182" s="390"/>
      <c r="AF182" s="390"/>
      <c r="AG182" s="390"/>
      <c r="AI182" s="390"/>
      <c r="AJ182" s="390"/>
    </row>
    <row r="183" spans="1:42" s="406" customFormat="1" ht="15.95" customHeight="1">
      <c r="A183" s="408"/>
      <c r="B183" s="580" t="s">
        <v>325</v>
      </c>
      <c r="C183" s="580"/>
      <c r="D183" s="580"/>
      <c r="E183" s="580"/>
      <c r="F183" s="580" t="s">
        <v>338</v>
      </c>
      <c r="G183" s="580"/>
      <c r="H183" s="580"/>
      <c r="I183" s="581" t="s">
        <v>337</v>
      </c>
      <c r="J183" s="581"/>
      <c r="K183" s="581"/>
      <c r="L183" s="581"/>
      <c r="M183" s="581"/>
      <c r="N183" s="581"/>
      <c r="O183" s="581"/>
      <c r="P183" s="581"/>
      <c r="Q183" s="580" t="s">
        <v>332</v>
      </c>
      <c r="R183" s="580"/>
      <c r="S183" s="580"/>
      <c r="T183" s="388"/>
      <c r="U183" s="409"/>
      <c r="V183" s="390"/>
      <c r="W183" s="390"/>
      <c r="X183" s="390"/>
      <c r="Y183" s="390"/>
      <c r="Z183" s="390"/>
      <c r="AA183" s="390"/>
      <c r="AB183" s="390"/>
      <c r="AC183" s="390"/>
      <c r="AD183" s="390"/>
      <c r="AE183" s="390"/>
      <c r="AF183" s="390"/>
      <c r="AG183" s="390"/>
      <c r="AH183" s="390"/>
      <c r="AI183" s="390"/>
      <c r="AJ183" s="390"/>
      <c r="AM183" s="390"/>
      <c r="AN183" s="390"/>
      <c r="AO183" s="390"/>
      <c r="AP183" s="390"/>
    </row>
    <row r="184" spans="1:42" s="406" customFormat="1" ht="15.95" customHeight="1">
      <c r="A184" s="408"/>
      <c r="B184" s="580" t="s">
        <v>322</v>
      </c>
      <c r="C184" s="580"/>
      <c r="D184" s="580"/>
      <c r="E184" s="580"/>
      <c r="F184" s="580" t="s">
        <v>293</v>
      </c>
      <c r="G184" s="580"/>
      <c r="H184" s="580"/>
      <c r="I184" s="581" t="s">
        <v>334</v>
      </c>
      <c r="J184" s="581"/>
      <c r="K184" s="581"/>
      <c r="L184" s="581"/>
      <c r="M184" s="581"/>
      <c r="N184" s="581"/>
      <c r="O184" s="581"/>
      <c r="P184" s="581"/>
      <c r="Q184" s="580" t="s">
        <v>328</v>
      </c>
      <c r="R184" s="580"/>
      <c r="S184" s="580"/>
      <c r="T184" s="388"/>
      <c r="U184" s="409"/>
      <c r="V184" s="390"/>
      <c r="W184" s="390"/>
      <c r="X184" s="390"/>
      <c r="Y184" s="390"/>
      <c r="Z184" s="390"/>
      <c r="AA184" s="390"/>
      <c r="AB184" s="390"/>
      <c r="AC184" s="390"/>
      <c r="AD184" s="390"/>
      <c r="AE184" s="390"/>
      <c r="AF184" s="390"/>
      <c r="AG184" s="390"/>
      <c r="AH184" s="390"/>
      <c r="AI184" s="390"/>
      <c r="AJ184" s="390"/>
      <c r="AM184" s="390"/>
      <c r="AN184" s="390"/>
      <c r="AO184" s="390"/>
      <c r="AP184" s="390"/>
    </row>
    <row r="185" spans="1:42" s="406" customFormat="1" ht="15.95" customHeight="1">
      <c r="A185" s="408"/>
      <c r="B185" s="580" t="s">
        <v>335</v>
      </c>
      <c r="C185" s="580"/>
      <c r="D185" s="580"/>
      <c r="E185" s="580"/>
      <c r="F185" s="580" t="s">
        <v>324</v>
      </c>
      <c r="G185" s="580"/>
      <c r="H185" s="580"/>
      <c r="I185" s="581" t="s">
        <v>333</v>
      </c>
      <c r="J185" s="581"/>
      <c r="K185" s="581"/>
      <c r="L185" s="581"/>
      <c r="M185" s="581"/>
      <c r="N185" s="581"/>
      <c r="O185" s="581"/>
      <c r="P185" s="581"/>
      <c r="Q185" s="580" t="s">
        <v>290</v>
      </c>
      <c r="R185" s="580"/>
      <c r="S185" s="580"/>
      <c r="T185" s="388"/>
      <c r="U185" s="409"/>
      <c r="V185" s="390"/>
      <c r="W185" s="390"/>
      <c r="X185" s="390"/>
      <c r="Y185" s="390"/>
      <c r="Z185" s="390"/>
      <c r="AA185" s="390"/>
      <c r="AB185" s="390"/>
      <c r="AC185" s="390"/>
      <c r="AD185" s="390"/>
      <c r="AE185" s="390"/>
      <c r="AF185" s="390"/>
      <c r="AG185" s="390"/>
      <c r="AH185" s="390"/>
      <c r="AI185" s="390"/>
      <c r="AJ185" s="390"/>
      <c r="AM185" s="390"/>
      <c r="AN185" s="390"/>
      <c r="AO185" s="390"/>
      <c r="AP185" s="390"/>
    </row>
    <row r="186" spans="1:42" s="406" customFormat="1" ht="15.95" customHeight="1">
      <c r="A186" s="408"/>
      <c r="B186" s="580" t="s">
        <v>318</v>
      </c>
      <c r="C186" s="580"/>
      <c r="D186" s="580"/>
      <c r="E186" s="580"/>
      <c r="F186" s="580" t="s">
        <v>290</v>
      </c>
      <c r="G186" s="580"/>
      <c r="H186" s="580"/>
      <c r="I186" s="581" t="s">
        <v>331</v>
      </c>
      <c r="J186" s="581"/>
      <c r="K186" s="581"/>
      <c r="L186" s="581"/>
      <c r="M186" s="581"/>
      <c r="N186" s="581"/>
      <c r="O186" s="581"/>
      <c r="P186" s="581"/>
      <c r="Q186" s="580" t="s">
        <v>328</v>
      </c>
      <c r="R186" s="580"/>
      <c r="S186" s="580"/>
      <c r="T186" s="388"/>
      <c r="U186" s="409"/>
      <c r="V186" s="390"/>
      <c r="W186" s="390"/>
      <c r="X186" s="390"/>
      <c r="Y186" s="390"/>
      <c r="Z186" s="390"/>
      <c r="AA186" s="390"/>
      <c r="AB186" s="390"/>
      <c r="AC186" s="390"/>
      <c r="AD186" s="390"/>
      <c r="AE186" s="390"/>
      <c r="AF186" s="390"/>
      <c r="AG186" s="390"/>
      <c r="AH186" s="390"/>
      <c r="AI186" s="390"/>
      <c r="AJ186" s="390"/>
      <c r="AM186" s="390"/>
      <c r="AN186" s="390"/>
      <c r="AO186" s="390"/>
      <c r="AP186" s="390"/>
    </row>
    <row r="187" spans="1:42" s="406" customFormat="1" ht="15.95" customHeight="1">
      <c r="A187" s="408"/>
      <c r="B187" s="388"/>
      <c r="C187" s="418"/>
      <c r="D187" s="418"/>
      <c r="E187" s="418"/>
      <c r="F187" s="418"/>
      <c r="G187" s="418"/>
      <c r="H187" s="418"/>
      <c r="I187" s="418"/>
      <c r="J187" s="418"/>
      <c r="K187" s="418"/>
      <c r="L187" s="418"/>
      <c r="M187" s="419"/>
      <c r="N187" s="419"/>
      <c r="O187" s="419"/>
      <c r="P187" s="419"/>
      <c r="Q187" s="388"/>
      <c r="R187" s="388"/>
      <c r="S187" s="418"/>
      <c r="T187" s="388"/>
      <c r="U187" s="409"/>
      <c r="V187" s="390"/>
      <c r="W187" s="390"/>
      <c r="X187" s="390"/>
      <c r="Y187" s="390"/>
      <c r="Z187" s="390"/>
      <c r="AA187" s="390"/>
      <c r="AB187" s="390"/>
      <c r="AC187" s="390"/>
      <c r="AD187" s="390"/>
      <c r="AE187" s="390"/>
      <c r="AF187" s="390"/>
      <c r="AG187" s="390"/>
      <c r="AH187" s="390"/>
      <c r="AI187" s="390"/>
      <c r="AJ187" s="390"/>
      <c r="AM187" s="390"/>
      <c r="AN187" s="390"/>
      <c r="AO187" s="390"/>
      <c r="AP187" s="390"/>
    </row>
    <row r="188" spans="1:42" s="406" customFormat="1" ht="15.95" customHeight="1">
      <c r="A188" s="408"/>
      <c r="B188" s="388" t="s">
        <v>330</v>
      </c>
      <c r="C188" s="388" t="s">
        <v>329</v>
      </c>
      <c r="D188" s="418"/>
      <c r="E188" s="388"/>
      <c r="F188" s="388"/>
      <c r="G188" s="388"/>
      <c r="H188" s="388"/>
      <c r="I188" s="388"/>
      <c r="J188" s="419"/>
      <c r="K188" s="419"/>
      <c r="L188" s="388"/>
      <c r="M188" s="419"/>
      <c r="O188" s="388"/>
      <c r="P188" s="388"/>
      <c r="Q188" s="399"/>
      <c r="R188" s="388"/>
      <c r="S188" s="388"/>
      <c r="T188" s="420" t="s">
        <v>336</v>
      </c>
      <c r="U188" s="409"/>
      <c r="V188" s="390"/>
      <c r="W188" s="390"/>
      <c r="X188" s="390"/>
      <c r="Y188" s="390"/>
      <c r="Z188" s="390"/>
      <c r="AA188" s="390"/>
      <c r="AB188" s="390"/>
      <c r="AC188" s="390"/>
      <c r="AD188" s="390"/>
      <c r="AE188" s="390"/>
      <c r="AF188" s="390"/>
      <c r="AG188" s="390"/>
      <c r="AH188" s="390"/>
      <c r="AI188" s="390"/>
      <c r="AJ188" s="390"/>
      <c r="AM188" s="390"/>
      <c r="AN188" s="390"/>
      <c r="AO188" s="390"/>
      <c r="AP188" s="390"/>
    </row>
    <row r="189" spans="1:42" s="406" customFormat="1" ht="15.95" customHeight="1">
      <c r="A189" s="408"/>
      <c r="B189" s="580" t="s">
        <v>327</v>
      </c>
      <c r="C189" s="580"/>
      <c r="D189" s="580"/>
      <c r="E189" s="580"/>
      <c r="F189" s="580" t="s">
        <v>324</v>
      </c>
      <c r="G189" s="580"/>
      <c r="H189" s="580"/>
      <c r="I189" s="581" t="s">
        <v>323</v>
      </c>
      <c r="J189" s="581"/>
      <c r="K189" s="581"/>
      <c r="L189" s="581"/>
      <c r="M189" s="581"/>
      <c r="N189" s="581"/>
      <c r="O189" s="581"/>
      <c r="P189" s="581"/>
      <c r="Q189" s="580" t="s">
        <v>332</v>
      </c>
      <c r="R189" s="580"/>
      <c r="S189" s="580"/>
      <c r="T189" s="388"/>
      <c r="U189" s="409"/>
      <c r="V189" s="390"/>
      <c r="W189" s="390"/>
      <c r="X189" s="390"/>
      <c r="Y189" s="390"/>
      <c r="Z189" s="390"/>
      <c r="AA189" s="390"/>
      <c r="AB189" s="390"/>
      <c r="AC189" s="390"/>
      <c r="AD189" s="390"/>
      <c r="AE189" s="390"/>
      <c r="AF189" s="390"/>
      <c r="AG189" s="390"/>
      <c r="AH189" s="390"/>
      <c r="AI189" s="390"/>
      <c r="AJ189" s="390"/>
      <c r="AM189" s="390"/>
      <c r="AN189" s="390"/>
      <c r="AO189" s="390"/>
      <c r="AP189" s="390"/>
    </row>
    <row r="190" spans="1:42" s="406" customFormat="1" ht="15.95" customHeight="1">
      <c r="A190" s="408"/>
      <c r="B190" s="580" t="s">
        <v>325</v>
      </c>
      <c r="C190" s="580"/>
      <c r="D190" s="580"/>
      <c r="E190" s="580"/>
      <c r="F190" s="580" t="s">
        <v>290</v>
      </c>
      <c r="G190" s="580"/>
      <c r="H190" s="580"/>
      <c r="I190" s="581" t="s">
        <v>321</v>
      </c>
      <c r="J190" s="581"/>
      <c r="K190" s="581"/>
      <c r="L190" s="581"/>
      <c r="M190" s="581"/>
      <c r="N190" s="581"/>
      <c r="O190" s="581"/>
      <c r="P190" s="581"/>
      <c r="Q190" s="580" t="s">
        <v>328</v>
      </c>
      <c r="R190" s="580"/>
      <c r="S190" s="580"/>
      <c r="T190" s="388"/>
      <c r="U190" s="409"/>
      <c r="V190" s="390"/>
      <c r="W190" s="390"/>
      <c r="X190" s="390"/>
      <c r="Y190" s="390"/>
      <c r="Z190" s="390"/>
      <c r="AA190" s="390"/>
      <c r="AB190" s="390"/>
      <c r="AC190" s="390"/>
      <c r="AD190" s="390"/>
      <c r="AE190" s="390"/>
      <c r="AF190" s="390"/>
      <c r="AG190" s="390"/>
      <c r="AH190" s="390"/>
      <c r="AI190" s="390"/>
      <c r="AJ190" s="390"/>
      <c r="AM190" s="390"/>
      <c r="AN190" s="390"/>
      <c r="AO190" s="390"/>
      <c r="AP190" s="390"/>
    </row>
    <row r="191" spans="1:42" s="406" customFormat="1" ht="15.95" customHeight="1">
      <c r="A191" s="408"/>
      <c r="B191" s="580" t="s">
        <v>322</v>
      </c>
      <c r="C191" s="580"/>
      <c r="D191" s="580"/>
      <c r="E191" s="580"/>
      <c r="F191" s="580" t="s">
        <v>293</v>
      </c>
      <c r="G191" s="580"/>
      <c r="H191" s="580"/>
      <c r="I191" s="581" t="s">
        <v>319</v>
      </c>
      <c r="J191" s="581"/>
      <c r="K191" s="581"/>
      <c r="L191" s="581"/>
      <c r="M191" s="581"/>
      <c r="N191" s="581"/>
      <c r="O191" s="581"/>
      <c r="P191" s="581"/>
      <c r="Q191" s="580" t="s">
        <v>328</v>
      </c>
      <c r="R191" s="580"/>
      <c r="S191" s="580"/>
      <c r="T191" s="388"/>
      <c r="U191" s="409"/>
      <c r="V191" s="390"/>
      <c r="W191" s="390"/>
      <c r="X191" s="390"/>
      <c r="Y191" s="390"/>
      <c r="Z191" s="390"/>
      <c r="AA191" s="390"/>
      <c r="AB191" s="390"/>
      <c r="AC191" s="390"/>
      <c r="AD191" s="390"/>
      <c r="AE191" s="390"/>
      <c r="AF191" s="390"/>
      <c r="AG191" s="390"/>
      <c r="AH191" s="390"/>
      <c r="AI191" s="390"/>
      <c r="AJ191" s="390"/>
      <c r="AM191" s="390"/>
      <c r="AN191" s="390"/>
      <c r="AO191" s="390"/>
      <c r="AP191" s="390"/>
    </row>
    <row r="192" spans="1:42" s="406" customFormat="1" ht="15.95" customHeight="1">
      <c r="A192" s="408"/>
      <c r="B192" s="580" t="s">
        <v>320</v>
      </c>
      <c r="C192" s="580"/>
      <c r="D192" s="580"/>
      <c r="E192" s="580"/>
      <c r="F192" s="580" t="s">
        <v>284</v>
      </c>
      <c r="G192" s="580"/>
      <c r="H192" s="580"/>
      <c r="I192" s="581" t="s">
        <v>317</v>
      </c>
      <c r="J192" s="581"/>
      <c r="K192" s="581"/>
      <c r="L192" s="581"/>
      <c r="M192" s="581"/>
      <c r="N192" s="581"/>
      <c r="O192" s="581"/>
      <c r="P192" s="581"/>
      <c r="Q192" s="580" t="s">
        <v>326</v>
      </c>
      <c r="R192" s="580"/>
      <c r="S192" s="580"/>
      <c r="T192" s="388"/>
      <c r="U192" s="409"/>
      <c r="V192" s="390"/>
      <c r="W192" s="390"/>
      <c r="X192" s="390"/>
      <c r="Y192" s="390"/>
      <c r="Z192" s="390"/>
      <c r="AA192" s="390"/>
      <c r="AB192" s="390"/>
      <c r="AC192" s="390"/>
      <c r="AD192" s="390"/>
      <c r="AE192" s="390"/>
      <c r="AF192" s="390"/>
      <c r="AG192" s="390"/>
      <c r="AH192" s="390"/>
      <c r="AI192" s="390"/>
      <c r="AJ192" s="390"/>
      <c r="AM192" s="390"/>
      <c r="AN192" s="390"/>
      <c r="AO192" s="390"/>
      <c r="AP192" s="390"/>
    </row>
    <row r="193" spans="1:42" s="406" customFormat="1" ht="15.95" customHeight="1">
      <c r="A193" s="408"/>
      <c r="B193" s="580" t="s">
        <v>318</v>
      </c>
      <c r="C193" s="580"/>
      <c r="D193" s="580"/>
      <c r="E193" s="580"/>
      <c r="F193" s="580" t="s">
        <v>290</v>
      </c>
      <c r="G193" s="580"/>
      <c r="H193" s="580"/>
      <c r="I193" s="581" t="s">
        <v>316</v>
      </c>
      <c r="J193" s="581"/>
      <c r="K193" s="581"/>
      <c r="L193" s="581"/>
      <c r="M193" s="581"/>
      <c r="N193" s="581"/>
      <c r="O193" s="581"/>
      <c r="P193" s="581"/>
      <c r="Q193" s="580" t="s">
        <v>326</v>
      </c>
      <c r="R193" s="580"/>
      <c r="S193" s="580"/>
      <c r="T193" s="388"/>
      <c r="U193" s="409"/>
      <c r="V193" s="390"/>
      <c r="W193" s="390"/>
      <c r="X193" s="390"/>
      <c r="Y193" s="390"/>
      <c r="Z193" s="390"/>
      <c r="AA193" s="390"/>
      <c r="AB193" s="390"/>
      <c r="AC193" s="390"/>
      <c r="AD193" s="390"/>
      <c r="AE193" s="390"/>
      <c r="AF193" s="390"/>
      <c r="AG193" s="390"/>
      <c r="AH193" s="390"/>
      <c r="AI193" s="390"/>
      <c r="AJ193" s="390"/>
      <c r="AM193" s="390"/>
      <c r="AN193" s="390"/>
      <c r="AO193" s="390"/>
      <c r="AP193" s="390"/>
    </row>
    <row r="194" spans="1:42" s="406" customFormat="1" ht="15.95" customHeight="1">
      <c r="A194" s="408"/>
      <c r="B194" s="583"/>
      <c r="C194" s="583"/>
      <c r="D194" s="583"/>
      <c r="E194" s="583"/>
      <c r="F194" s="583"/>
      <c r="G194" s="583"/>
      <c r="H194" s="583"/>
      <c r="I194" s="581" t="s">
        <v>747</v>
      </c>
      <c r="J194" s="581"/>
      <c r="K194" s="581"/>
      <c r="L194" s="581"/>
      <c r="M194" s="581"/>
      <c r="N194" s="581"/>
      <c r="O194" s="581"/>
      <c r="P194" s="581"/>
      <c r="Q194" s="580" t="s">
        <v>290</v>
      </c>
      <c r="R194" s="580"/>
      <c r="S194" s="580"/>
      <c r="T194" s="388"/>
      <c r="U194" s="409"/>
      <c r="V194" s="390"/>
      <c r="W194" s="390"/>
      <c r="X194" s="390"/>
      <c r="Y194" s="390"/>
      <c r="Z194" s="390"/>
      <c r="AA194" s="390"/>
      <c r="AB194" s="390"/>
      <c r="AC194" s="390"/>
      <c r="AD194" s="390"/>
      <c r="AE194" s="390"/>
      <c r="AF194" s="390"/>
      <c r="AG194" s="390"/>
      <c r="AI194" s="390"/>
      <c r="AJ194" s="390"/>
    </row>
    <row r="195" spans="1:42" s="406" customFormat="1" ht="17.100000000000001" customHeight="1">
      <c r="A195" s="408"/>
      <c r="B195" s="388" t="s">
        <v>315</v>
      </c>
      <c r="C195" s="388" t="s">
        <v>314</v>
      </c>
      <c r="D195" s="388"/>
      <c r="E195" s="388"/>
      <c r="F195" s="388"/>
      <c r="G195" s="388"/>
      <c r="H195" s="388"/>
      <c r="I195" s="388"/>
      <c r="J195" s="388"/>
      <c r="K195" s="388"/>
      <c r="L195" s="388"/>
      <c r="M195" s="388"/>
      <c r="N195" s="388"/>
      <c r="O195" s="388"/>
      <c r="P195" s="388"/>
      <c r="R195" s="388"/>
      <c r="S195" s="388"/>
      <c r="T195" s="420" t="s">
        <v>241</v>
      </c>
      <c r="U195" s="409"/>
      <c r="V195" s="390"/>
      <c r="W195" s="390"/>
      <c r="X195" s="390"/>
      <c r="Y195" s="390"/>
      <c r="Z195" s="390"/>
      <c r="AA195" s="390"/>
      <c r="AB195" s="390"/>
      <c r="AC195" s="390"/>
      <c r="AD195" s="390"/>
      <c r="AE195" s="390"/>
      <c r="AF195" s="390"/>
      <c r="AG195" s="390"/>
      <c r="AH195" s="390"/>
      <c r="AI195" s="390"/>
      <c r="AJ195" s="390"/>
      <c r="AM195" s="390"/>
      <c r="AN195" s="390"/>
      <c r="AO195" s="390"/>
    </row>
    <row r="196" spans="1:42" s="406" customFormat="1" ht="17.100000000000001" customHeight="1">
      <c r="A196" s="388"/>
      <c r="B196" s="580" t="s">
        <v>313</v>
      </c>
      <c r="C196" s="580"/>
      <c r="D196" s="580"/>
      <c r="E196" s="580"/>
      <c r="F196" s="580"/>
      <c r="G196" s="580"/>
      <c r="H196" s="580"/>
      <c r="I196" s="581" t="s">
        <v>311</v>
      </c>
      <c r="J196" s="581"/>
      <c r="K196" s="581"/>
      <c r="L196" s="581"/>
      <c r="M196" s="581"/>
      <c r="N196" s="581"/>
      <c r="O196" s="581"/>
      <c r="P196" s="581"/>
      <c r="Q196" s="581"/>
      <c r="R196" s="581"/>
      <c r="S196" s="581"/>
      <c r="T196" s="388"/>
      <c r="U196" s="409"/>
      <c r="Y196" s="390"/>
      <c r="Z196" s="390"/>
      <c r="AA196" s="390"/>
      <c r="AB196" s="390"/>
      <c r="AC196" s="390"/>
      <c r="AD196" s="390"/>
      <c r="AE196" s="390"/>
      <c r="AF196" s="390"/>
      <c r="AG196" s="390"/>
      <c r="AH196" s="390"/>
      <c r="AI196" s="390"/>
      <c r="AJ196" s="390"/>
      <c r="AM196" s="390"/>
      <c r="AN196" s="390"/>
      <c r="AO196" s="390"/>
    </row>
    <row r="197" spans="1:42" s="406" customFormat="1" ht="17.100000000000001" customHeight="1">
      <c r="A197" s="388"/>
      <c r="B197" s="580" t="s">
        <v>312</v>
      </c>
      <c r="C197" s="580"/>
      <c r="D197" s="580"/>
      <c r="E197" s="580"/>
      <c r="F197" s="580"/>
      <c r="G197" s="580"/>
      <c r="H197" s="580"/>
      <c r="I197" s="581" t="s">
        <v>307</v>
      </c>
      <c r="J197" s="581"/>
      <c r="K197" s="581"/>
      <c r="L197" s="581"/>
      <c r="M197" s="581"/>
      <c r="N197" s="581"/>
      <c r="O197" s="581"/>
      <c r="P197" s="581"/>
      <c r="Q197" s="581"/>
      <c r="R197" s="581"/>
      <c r="S197" s="581"/>
      <c r="T197" s="388"/>
      <c r="U197" s="409"/>
      <c r="Y197" s="390"/>
      <c r="Z197" s="390"/>
      <c r="AA197" s="390"/>
      <c r="AB197" s="390"/>
      <c r="AC197" s="390"/>
      <c r="AD197" s="390"/>
      <c r="AE197" s="390"/>
      <c r="AF197" s="390"/>
      <c r="AG197" s="390"/>
      <c r="AH197" s="390"/>
      <c r="AI197" s="390"/>
      <c r="AJ197" s="390"/>
      <c r="AM197" s="390"/>
      <c r="AN197" s="390"/>
      <c r="AO197" s="390"/>
    </row>
    <row r="198" spans="1:42" s="406" customFormat="1" ht="17.100000000000001" customHeight="1">
      <c r="A198" s="388"/>
      <c r="B198" s="580" t="s">
        <v>310</v>
      </c>
      <c r="C198" s="580"/>
      <c r="D198" s="580"/>
      <c r="E198" s="580"/>
      <c r="F198" s="580"/>
      <c r="G198" s="580"/>
      <c r="H198" s="580"/>
      <c r="I198" s="581" t="s">
        <v>307</v>
      </c>
      <c r="J198" s="581"/>
      <c r="K198" s="581"/>
      <c r="L198" s="581"/>
      <c r="M198" s="581"/>
      <c r="N198" s="581"/>
      <c r="O198" s="581"/>
      <c r="P198" s="581"/>
      <c r="Q198" s="581"/>
      <c r="R198" s="581"/>
      <c r="S198" s="581"/>
      <c r="T198" s="388"/>
      <c r="U198" s="409"/>
      <c r="V198" s="390"/>
      <c r="W198" s="390"/>
      <c r="X198" s="390"/>
      <c r="Y198" s="390"/>
      <c r="Z198" s="390"/>
      <c r="AA198" s="390"/>
      <c r="AB198" s="390"/>
      <c r="AC198" s="390"/>
      <c r="AD198" s="390"/>
      <c r="AE198" s="390"/>
      <c r="AF198" s="390"/>
      <c r="AG198" s="390"/>
      <c r="AH198" s="390"/>
      <c r="AI198" s="390"/>
      <c r="AJ198" s="390"/>
      <c r="AM198" s="390"/>
      <c r="AN198" s="390"/>
      <c r="AO198" s="390"/>
    </row>
    <row r="199" spans="1:42" s="406" customFormat="1" ht="17.100000000000001" customHeight="1">
      <c r="A199" s="388"/>
      <c r="B199" s="580" t="s">
        <v>309</v>
      </c>
      <c r="C199" s="580"/>
      <c r="D199" s="580"/>
      <c r="E199" s="580"/>
      <c r="F199" s="580"/>
      <c r="G199" s="580"/>
      <c r="H199" s="580"/>
      <c r="I199" s="581" t="s">
        <v>307</v>
      </c>
      <c r="J199" s="581"/>
      <c r="K199" s="581"/>
      <c r="L199" s="581"/>
      <c r="M199" s="581"/>
      <c r="N199" s="581"/>
      <c r="O199" s="581"/>
      <c r="P199" s="581"/>
      <c r="Q199" s="581"/>
      <c r="R199" s="581"/>
      <c r="S199" s="581"/>
      <c r="T199" s="388"/>
      <c r="U199" s="409"/>
      <c r="V199" s="390"/>
      <c r="W199" s="390"/>
      <c r="X199" s="390"/>
      <c r="Y199" s="390"/>
      <c r="Z199" s="390"/>
      <c r="AA199" s="390"/>
      <c r="AB199" s="390"/>
      <c r="AC199" s="390"/>
      <c r="AD199" s="390"/>
      <c r="AE199" s="390"/>
      <c r="AF199" s="390"/>
      <c r="AG199" s="390"/>
      <c r="AH199" s="390"/>
      <c r="AI199" s="390"/>
      <c r="AJ199" s="390"/>
      <c r="AM199" s="390"/>
      <c r="AN199" s="390"/>
      <c r="AO199" s="390"/>
    </row>
    <row r="200" spans="1:42" s="406" customFormat="1" ht="17.100000000000001" customHeight="1">
      <c r="A200" s="388"/>
      <c r="B200" s="580" t="s">
        <v>308</v>
      </c>
      <c r="C200" s="580"/>
      <c r="D200" s="580"/>
      <c r="E200" s="580"/>
      <c r="F200" s="580"/>
      <c r="G200" s="580"/>
      <c r="H200" s="580"/>
      <c r="I200" s="581" t="s">
        <v>305</v>
      </c>
      <c r="J200" s="581"/>
      <c r="K200" s="581"/>
      <c r="L200" s="581"/>
      <c r="M200" s="581"/>
      <c r="N200" s="581"/>
      <c r="O200" s="581"/>
      <c r="P200" s="581"/>
      <c r="Q200" s="581"/>
      <c r="R200" s="581"/>
      <c r="S200" s="581"/>
      <c r="T200" s="388"/>
      <c r="U200" s="409"/>
      <c r="V200" s="390"/>
      <c r="W200" s="390"/>
      <c r="X200" s="390"/>
      <c r="Y200" s="390"/>
      <c r="AO200" s="390"/>
    </row>
    <row r="201" spans="1:42" s="406" customFormat="1" ht="17.100000000000001" customHeight="1">
      <c r="A201" s="388"/>
      <c r="B201" s="580" t="s">
        <v>306</v>
      </c>
      <c r="C201" s="580"/>
      <c r="D201" s="580"/>
      <c r="E201" s="580"/>
      <c r="F201" s="580"/>
      <c r="G201" s="580"/>
      <c r="H201" s="580"/>
      <c r="I201" s="581" t="s">
        <v>304</v>
      </c>
      <c r="J201" s="581"/>
      <c r="K201" s="581"/>
      <c r="L201" s="581"/>
      <c r="M201" s="581"/>
      <c r="N201" s="581"/>
      <c r="O201" s="581"/>
      <c r="P201" s="581"/>
      <c r="Q201" s="581"/>
      <c r="R201" s="581"/>
      <c r="S201" s="581"/>
      <c r="T201" s="388"/>
      <c r="U201" s="409"/>
      <c r="V201" s="390"/>
      <c r="W201" s="390"/>
      <c r="X201" s="390"/>
      <c r="Y201" s="390"/>
      <c r="AO201" s="390"/>
    </row>
    <row r="202" spans="1:42" s="406" customFormat="1" ht="17.100000000000001" customHeight="1">
      <c r="A202" s="408"/>
      <c r="B202" s="388"/>
      <c r="C202" s="388"/>
      <c r="D202" s="388"/>
      <c r="E202" s="388"/>
      <c r="F202" s="388"/>
      <c r="G202" s="388"/>
      <c r="H202" s="388"/>
      <c r="I202" s="388"/>
      <c r="J202" s="388"/>
      <c r="K202" s="388"/>
      <c r="L202" s="388"/>
      <c r="M202" s="388"/>
      <c r="N202" s="388"/>
      <c r="O202" s="388"/>
      <c r="P202" s="388"/>
      <c r="Q202" s="388"/>
      <c r="R202" s="388"/>
      <c r="S202" s="388"/>
      <c r="T202" s="388"/>
      <c r="U202" s="409"/>
      <c r="V202" s="390"/>
      <c r="W202" s="390"/>
      <c r="X202" s="390"/>
      <c r="Y202" s="390"/>
      <c r="AO202" s="390"/>
    </row>
    <row r="203" spans="1:42" s="406" customFormat="1" ht="17.100000000000001" customHeight="1">
      <c r="A203" s="422">
        <v>2</v>
      </c>
      <c r="B203" s="388" t="s">
        <v>301</v>
      </c>
      <c r="C203" s="388"/>
      <c r="D203" s="388"/>
      <c r="E203" s="388"/>
      <c r="F203" s="388"/>
      <c r="G203" s="388"/>
      <c r="H203" s="388"/>
      <c r="I203" s="388"/>
      <c r="J203" s="388"/>
      <c r="K203" s="388"/>
      <c r="L203" s="388"/>
      <c r="M203" s="388"/>
      <c r="N203" s="388"/>
      <c r="O203" s="388"/>
      <c r="P203" s="388"/>
      <c r="Q203" s="388"/>
      <c r="R203" s="388"/>
      <c r="S203" s="388"/>
      <c r="T203" s="388"/>
      <c r="U203" s="409"/>
      <c r="V203" s="390"/>
      <c r="W203" s="390"/>
      <c r="X203" s="390"/>
      <c r="Y203" s="390"/>
      <c r="AO203" s="390"/>
    </row>
    <row r="204" spans="1:42" s="406" customFormat="1" ht="17.100000000000001" customHeight="1">
      <c r="A204" s="408"/>
      <c r="B204" s="580" t="s">
        <v>296</v>
      </c>
      <c r="C204" s="580"/>
      <c r="D204" s="580"/>
      <c r="E204" s="580"/>
      <c r="F204" s="580"/>
      <c r="G204" s="580"/>
      <c r="H204" s="580"/>
      <c r="I204" s="580" t="s">
        <v>303</v>
      </c>
      <c r="J204" s="580"/>
      <c r="K204" s="580"/>
      <c r="L204" s="580"/>
      <c r="M204" s="580"/>
      <c r="N204" s="580"/>
      <c r="O204" s="580"/>
      <c r="P204" s="580"/>
      <c r="Q204" s="580"/>
      <c r="R204" s="580"/>
      <c r="S204" s="580"/>
      <c r="T204" s="388"/>
      <c r="U204" s="409"/>
      <c r="V204" s="390"/>
      <c r="W204" s="390"/>
      <c r="X204" s="390"/>
      <c r="Y204" s="390"/>
    </row>
    <row r="205" spans="1:42" s="406" customFormat="1" ht="17.100000000000001" customHeight="1">
      <c r="A205" s="388"/>
      <c r="B205" s="580" t="s">
        <v>293</v>
      </c>
      <c r="C205" s="580"/>
      <c r="D205" s="580"/>
      <c r="E205" s="580" t="s">
        <v>289</v>
      </c>
      <c r="F205" s="580"/>
      <c r="G205" s="580"/>
      <c r="H205" s="580"/>
      <c r="I205" s="580" t="s">
        <v>300</v>
      </c>
      <c r="J205" s="580"/>
      <c r="K205" s="580"/>
      <c r="L205" s="580"/>
      <c r="M205" s="580"/>
      <c r="N205" s="580"/>
      <c r="O205" s="580" t="s">
        <v>302</v>
      </c>
      <c r="P205" s="580"/>
      <c r="Q205" s="580"/>
      <c r="R205" s="580"/>
      <c r="S205" s="580"/>
      <c r="T205" s="388"/>
      <c r="U205" s="409"/>
      <c r="V205" s="390"/>
      <c r="W205" s="390"/>
      <c r="X205" s="390"/>
      <c r="Y205" s="390"/>
      <c r="Z205" s="390"/>
      <c r="AA205" s="390"/>
      <c r="AB205" s="390"/>
      <c r="AC205" s="390"/>
      <c r="AD205" s="390"/>
    </row>
    <row r="206" spans="1:42" s="406" customFormat="1" ht="17.100000000000001" customHeight="1">
      <c r="A206" s="388"/>
      <c r="B206" s="580" t="s">
        <v>290</v>
      </c>
      <c r="C206" s="580"/>
      <c r="D206" s="580"/>
      <c r="E206" s="580" t="s">
        <v>286</v>
      </c>
      <c r="F206" s="580"/>
      <c r="G206" s="580"/>
      <c r="H206" s="580"/>
      <c r="I206" s="580" t="s">
        <v>298</v>
      </c>
      <c r="J206" s="580"/>
      <c r="K206" s="580"/>
      <c r="L206" s="580"/>
      <c r="M206" s="580"/>
      <c r="N206" s="580"/>
      <c r="O206" s="580" t="s">
        <v>299</v>
      </c>
      <c r="P206" s="580"/>
      <c r="Q206" s="580"/>
      <c r="R206" s="580"/>
      <c r="S206" s="580"/>
      <c r="T206" s="388"/>
      <c r="U206" s="409"/>
      <c r="V206" s="390"/>
      <c r="W206" s="390"/>
      <c r="X206" s="390"/>
      <c r="Y206" s="390"/>
      <c r="Z206" s="390"/>
      <c r="AA206" s="390"/>
      <c r="AB206" s="390"/>
      <c r="AC206" s="390"/>
      <c r="AD206" s="390"/>
    </row>
    <row r="207" spans="1:42" s="406" customFormat="1" ht="17.100000000000001" customHeight="1">
      <c r="A207" s="388"/>
      <c r="B207" s="580" t="s">
        <v>287</v>
      </c>
      <c r="C207" s="580"/>
      <c r="D207" s="580"/>
      <c r="E207" s="580" t="s">
        <v>283</v>
      </c>
      <c r="F207" s="580"/>
      <c r="G207" s="580"/>
      <c r="H207" s="580"/>
      <c r="I207" s="580" t="s">
        <v>295</v>
      </c>
      <c r="J207" s="580"/>
      <c r="K207" s="580"/>
      <c r="L207" s="580"/>
      <c r="M207" s="580"/>
      <c r="N207" s="580"/>
      <c r="O207" s="580" t="s">
        <v>297</v>
      </c>
      <c r="P207" s="580"/>
      <c r="Q207" s="580"/>
      <c r="R207" s="580"/>
      <c r="S207" s="580"/>
      <c r="T207" s="388"/>
      <c r="U207" s="409"/>
      <c r="V207" s="390"/>
      <c r="W207" s="390"/>
      <c r="X207" s="390"/>
      <c r="Y207" s="390"/>
      <c r="Z207" s="390"/>
      <c r="AA207" s="390"/>
      <c r="AB207" s="390"/>
      <c r="AC207" s="390"/>
      <c r="AD207" s="390"/>
    </row>
    <row r="208" spans="1:42" s="406" customFormat="1" ht="17.100000000000001" customHeight="1">
      <c r="A208" s="388"/>
      <c r="B208" s="580" t="s">
        <v>284</v>
      </c>
      <c r="C208" s="580"/>
      <c r="D208" s="580"/>
      <c r="E208" s="580" t="s">
        <v>281</v>
      </c>
      <c r="F208" s="580"/>
      <c r="G208" s="580"/>
      <c r="H208" s="580"/>
      <c r="I208" s="580" t="s">
        <v>292</v>
      </c>
      <c r="J208" s="580"/>
      <c r="K208" s="580"/>
      <c r="L208" s="580"/>
      <c r="M208" s="580"/>
      <c r="N208" s="580"/>
      <c r="O208" s="580" t="s">
        <v>294</v>
      </c>
      <c r="P208" s="580"/>
      <c r="Q208" s="580"/>
      <c r="R208" s="580"/>
      <c r="S208" s="580"/>
      <c r="T208" s="388"/>
      <c r="U208" s="409"/>
      <c r="V208" s="390"/>
      <c r="W208" s="390"/>
      <c r="X208" s="390"/>
      <c r="Y208" s="390"/>
      <c r="Z208" s="390"/>
      <c r="AA208" s="390"/>
      <c r="AB208" s="390"/>
      <c r="AC208" s="390"/>
      <c r="AD208" s="390"/>
    </row>
    <row r="209" spans="1:31" s="406" customFormat="1" ht="17.100000000000001" customHeight="1">
      <c r="A209" s="388"/>
      <c r="B209" s="582" t="s">
        <v>282</v>
      </c>
      <c r="C209" s="582"/>
      <c r="D209" s="582"/>
      <c r="E209" s="580" t="s">
        <v>280</v>
      </c>
      <c r="F209" s="580"/>
      <c r="G209" s="580"/>
      <c r="H209" s="580"/>
      <c r="I209" s="580" t="s">
        <v>288</v>
      </c>
      <c r="J209" s="580"/>
      <c r="K209" s="580"/>
      <c r="L209" s="580"/>
      <c r="M209" s="580"/>
      <c r="N209" s="580"/>
      <c r="O209" s="580" t="s">
        <v>291</v>
      </c>
      <c r="P209" s="580"/>
      <c r="Q209" s="580"/>
      <c r="R209" s="580"/>
      <c r="S209" s="580"/>
      <c r="T209" s="388"/>
      <c r="U209" s="409"/>
      <c r="V209" s="390"/>
      <c r="W209" s="390"/>
      <c r="X209" s="390"/>
      <c r="Y209" s="390"/>
      <c r="Z209" s="390"/>
      <c r="AA209" s="390"/>
      <c r="AB209" s="390"/>
      <c r="AC209" s="390"/>
      <c r="AD209" s="390"/>
    </row>
    <row r="210" spans="1:31" s="406" customFormat="1" ht="17.100000000000001" customHeight="1">
      <c r="A210" s="408"/>
      <c r="B210" s="388"/>
      <c r="C210" s="388"/>
      <c r="D210" s="388"/>
      <c r="E210" s="388"/>
      <c r="F210" s="388"/>
      <c r="G210" s="388"/>
      <c r="H210" s="388"/>
      <c r="I210" s="388"/>
      <c r="J210" s="388"/>
      <c r="K210" s="388"/>
      <c r="L210" s="388"/>
      <c r="M210" s="388"/>
      <c r="N210" s="388"/>
      <c r="O210" s="388"/>
      <c r="P210" s="388"/>
      <c r="Q210" s="388"/>
      <c r="R210" s="388"/>
      <c r="S210" s="388"/>
      <c r="T210" s="388"/>
      <c r="U210" s="409"/>
      <c r="V210" s="390"/>
      <c r="W210" s="390"/>
      <c r="X210" s="390"/>
      <c r="Y210" s="390"/>
      <c r="Z210" s="390"/>
      <c r="AA210" s="390"/>
      <c r="AB210" s="390"/>
      <c r="AC210" s="390"/>
      <c r="AD210" s="390"/>
      <c r="AE210" s="390"/>
    </row>
    <row r="211" spans="1:31" s="406" customFormat="1" ht="17.100000000000001" customHeight="1">
      <c r="A211" s="422">
        <v>3</v>
      </c>
      <c r="B211" s="388" t="s">
        <v>278</v>
      </c>
      <c r="C211" s="388"/>
      <c r="D211" s="388"/>
      <c r="E211" s="388"/>
      <c r="F211" s="388"/>
      <c r="G211" s="388"/>
      <c r="H211" s="388"/>
      <c r="I211" s="388"/>
      <c r="J211" s="388"/>
      <c r="K211" s="388"/>
      <c r="L211" s="388"/>
      <c r="M211" s="388"/>
      <c r="N211" s="388"/>
      <c r="O211" s="388"/>
      <c r="P211" s="399"/>
      <c r="R211" s="388"/>
      <c r="S211" s="388"/>
      <c r="T211" s="420" t="s">
        <v>285</v>
      </c>
      <c r="U211" s="409"/>
      <c r="V211" s="390"/>
      <c r="W211" s="390"/>
      <c r="X211" s="390"/>
      <c r="Y211" s="390"/>
      <c r="Z211" s="390"/>
      <c r="AA211" s="390"/>
      <c r="AB211" s="390"/>
      <c r="AC211" s="390"/>
      <c r="AD211" s="390"/>
      <c r="AE211" s="390"/>
    </row>
    <row r="212" spans="1:31" s="406" customFormat="1" ht="17.100000000000001" customHeight="1">
      <c r="A212" s="422"/>
      <c r="B212" s="580" t="s">
        <v>275</v>
      </c>
      <c r="C212" s="580"/>
      <c r="D212" s="580"/>
      <c r="E212" s="580" t="s">
        <v>273</v>
      </c>
      <c r="F212" s="580"/>
      <c r="G212" s="580"/>
      <c r="H212" s="580"/>
      <c r="I212" s="580" t="s">
        <v>279</v>
      </c>
      <c r="J212" s="580"/>
      <c r="K212" s="580"/>
      <c r="L212" s="580"/>
      <c r="M212" s="580"/>
      <c r="N212" s="580"/>
      <c r="O212" s="580" t="s">
        <v>276</v>
      </c>
      <c r="P212" s="580"/>
      <c r="Q212" s="580"/>
      <c r="R212" s="580"/>
      <c r="S212" s="580"/>
      <c r="T212" s="388"/>
      <c r="U212" s="409"/>
      <c r="V212" s="390"/>
      <c r="W212" s="390"/>
      <c r="X212" s="390"/>
      <c r="Y212" s="390"/>
      <c r="Z212" s="390"/>
      <c r="AA212" s="390"/>
      <c r="AB212" s="390"/>
      <c r="AC212" s="390"/>
      <c r="AD212" s="390"/>
      <c r="AE212" s="390"/>
    </row>
    <row r="213" spans="1:31" s="387" customFormat="1" ht="17.100000000000001" customHeight="1">
      <c r="A213" s="408"/>
      <c r="B213" s="580"/>
      <c r="C213" s="580"/>
      <c r="D213" s="580"/>
      <c r="E213" s="580" t="s">
        <v>270</v>
      </c>
      <c r="F213" s="580"/>
      <c r="G213" s="580"/>
      <c r="H213" s="580"/>
      <c r="I213" s="580" t="s">
        <v>277</v>
      </c>
      <c r="J213" s="580"/>
      <c r="K213" s="580"/>
      <c r="L213" s="580"/>
      <c r="M213" s="580"/>
      <c r="N213" s="580"/>
      <c r="O213" s="580" t="s">
        <v>276</v>
      </c>
      <c r="P213" s="580"/>
      <c r="Q213" s="580"/>
      <c r="R213" s="580"/>
      <c r="S213" s="580"/>
      <c r="T213" s="388"/>
      <c r="U213" s="421"/>
    </row>
    <row r="214" spans="1:31" s="387" customFormat="1" ht="17.100000000000001" customHeight="1">
      <c r="A214" s="408"/>
      <c r="B214" s="580"/>
      <c r="C214" s="580"/>
      <c r="D214" s="580"/>
      <c r="E214" s="580" t="s">
        <v>268</v>
      </c>
      <c r="F214" s="580"/>
      <c r="G214" s="580"/>
      <c r="H214" s="580"/>
      <c r="I214" s="580" t="s">
        <v>277</v>
      </c>
      <c r="J214" s="580"/>
      <c r="K214" s="580"/>
      <c r="L214" s="580"/>
      <c r="M214" s="580"/>
      <c r="N214" s="580"/>
      <c r="O214" s="580" t="s">
        <v>276</v>
      </c>
      <c r="P214" s="580"/>
      <c r="Q214" s="580"/>
      <c r="R214" s="580"/>
      <c r="S214" s="580"/>
      <c r="T214" s="388"/>
      <c r="U214" s="385"/>
    </row>
    <row r="215" spans="1:31" s="387" customFormat="1" ht="17.100000000000001" customHeight="1">
      <c r="A215" s="408"/>
      <c r="B215" s="580"/>
      <c r="C215" s="580"/>
      <c r="D215" s="580"/>
      <c r="E215" s="580" t="s">
        <v>265</v>
      </c>
      <c r="F215" s="580"/>
      <c r="G215" s="580"/>
      <c r="H215" s="580"/>
      <c r="I215" s="580" t="s">
        <v>274</v>
      </c>
      <c r="J215" s="580"/>
      <c r="K215" s="580"/>
      <c r="L215" s="580"/>
      <c r="M215" s="580"/>
      <c r="N215" s="580"/>
      <c r="O215" s="580" t="s">
        <v>276</v>
      </c>
      <c r="P215" s="580"/>
      <c r="Q215" s="580"/>
      <c r="R215" s="580"/>
      <c r="S215" s="580"/>
      <c r="T215" s="388"/>
      <c r="U215" s="385"/>
    </row>
    <row r="216" spans="1:31" s="387" customFormat="1" ht="17.100000000000001" customHeight="1">
      <c r="A216" s="408"/>
      <c r="B216" s="580" t="s">
        <v>266</v>
      </c>
      <c r="C216" s="580"/>
      <c r="D216" s="580"/>
      <c r="E216" s="580" t="s">
        <v>264</v>
      </c>
      <c r="F216" s="580"/>
      <c r="G216" s="580"/>
      <c r="H216" s="580"/>
      <c r="I216" s="580" t="s">
        <v>272</v>
      </c>
      <c r="J216" s="580"/>
      <c r="K216" s="580"/>
      <c r="L216" s="580"/>
      <c r="M216" s="580"/>
      <c r="N216" s="580"/>
      <c r="O216" s="580" t="s">
        <v>267</v>
      </c>
      <c r="P216" s="580"/>
      <c r="Q216" s="580"/>
      <c r="R216" s="580"/>
      <c r="S216" s="580"/>
      <c r="T216" s="388"/>
      <c r="U216" s="421"/>
    </row>
    <row r="217" spans="1:31" s="387" customFormat="1" ht="17.100000000000001" customHeight="1">
      <c r="A217" s="408"/>
      <c r="B217" s="580"/>
      <c r="C217" s="580"/>
      <c r="D217" s="580"/>
      <c r="E217" s="580" t="s">
        <v>263</v>
      </c>
      <c r="F217" s="580"/>
      <c r="G217" s="580"/>
      <c r="H217" s="580"/>
      <c r="I217" s="580"/>
      <c r="J217" s="580"/>
      <c r="K217" s="580"/>
      <c r="L217" s="580"/>
      <c r="M217" s="580"/>
      <c r="N217" s="580"/>
      <c r="O217" s="580" t="s">
        <v>271</v>
      </c>
      <c r="P217" s="580"/>
      <c r="Q217" s="580"/>
      <c r="R217" s="580"/>
      <c r="S217" s="580"/>
      <c r="T217" s="388"/>
      <c r="U217" s="421"/>
    </row>
    <row r="218" spans="1:31" s="387" customFormat="1" ht="17.100000000000001" customHeight="1">
      <c r="A218" s="408"/>
      <c r="B218" s="580"/>
      <c r="C218" s="580"/>
      <c r="D218" s="580"/>
      <c r="E218" s="580" t="s">
        <v>262</v>
      </c>
      <c r="F218" s="580"/>
      <c r="G218" s="580"/>
      <c r="H218" s="580"/>
      <c r="I218" s="580"/>
      <c r="J218" s="580"/>
      <c r="K218" s="580"/>
      <c r="L218" s="580"/>
      <c r="M218" s="580"/>
      <c r="N218" s="580"/>
      <c r="O218" s="580" t="s">
        <v>269</v>
      </c>
      <c r="P218" s="580"/>
      <c r="Q218" s="580"/>
      <c r="R218" s="580"/>
      <c r="S218" s="580"/>
      <c r="T218" s="388"/>
      <c r="U218" s="421"/>
    </row>
    <row r="219" spans="1:31" s="387" customFormat="1" ht="17.100000000000001" customHeight="1">
      <c r="A219" s="408"/>
      <c r="B219" s="580"/>
      <c r="C219" s="580"/>
      <c r="D219" s="580"/>
      <c r="E219" s="580" t="s">
        <v>261</v>
      </c>
      <c r="F219" s="580"/>
      <c r="G219" s="580"/>
      <c r="H219" s="580"/>
      <c r="I219" s="580"/>
      <c r="J219" s="580"/>
      <c r="K219" s="580"/>
      <c r="L219" s="580"/>
      <c r="M219" s="580"/>
      <c r="N219" s="580"/>
      <c r="O219" s="580" t="s">
        <v>267</v>
      </c>
      <c r="P219" s="580"/>
      <c r="Q219" s="580"/>
      <c r="R219" s="580"/>
      <c r="S219" s="580"/>
      <c r="T219" s="388"/>
      <c r="U219" s="421"/>
    </row>
    <row r="220" spans="1:31" s="387" customFormat="1" ht="17.100000000000001" customHeight="1">
      <c r="A220" s="408"/>
      <c r="B220" s="388"/>
      <c r="C220" s="388"/>
      <c r="D220" s="388"/>
      <c r="E220" s="388"/>
      <c r="F220" s="388"/>
      <c r="G220" s="388"/>
      <c r="H220" s="388"/>
      <c r="I220" s="388"/>
      <c r="J220" s="388"/>
      <c r="K220" s="388"/>
      <c r="L220" s="388"/>
      <c r="M220" s="388"/>
      <c r="N220" s="388"/>
      <c r="O220" s="388"/>
      <c r="P220" s="388"/>
      <c r="Q220" s="388"/>
      <c r="R220" s="388"/>
      <c r="S220" s="388"/>
      <c r="T220" s="388"/>
      <c r="U220" s="421"/>
    </row>
    <row r="221" spans="1:31" s="387" customFormat="1" ht="17.100000000000001" customHeight="1">
      <c r="A221" s="422">
        <v>4</v>
      </c>
      <c r="B221" s="388" t="s">
        <v>260</v>
      </c>
      <c r="C221" s="388"/>
      <c r="D221" s="388"/>
      <c r="E221" s="388"/>
      <c r="F221" s="388"/>
      <c r="G221" s="385"/>
      <c r="H221" s="388"/>
      <c r="I221" s="388"/>
      <c r="J221" s="388"/>
      <c r="K221" s="388"/>
      <c r="L221" s="388"/>
      <c r="M221" s="388"/>
      <c r="N221" s="388"/>
      <c r="O221" s="388"/>
      <c r="P221" s="388"/>
      <c r="R221" s="388"/>
      <c r="S221" s="388"/>
      <c r="T221" s="420" t="s">
        <v>241</v>
      </c>
      <c r="U221" s="421"/>
    </row>
    <row r="222" spans="1:31" s="387" customFormat="1" ht="17.100000000000001" customHeight="1">
      <c r="A222" s="408"/>
      <c r="B222" s="388" t="s">
        <v>259</v>
      </c>
      <c r="C222" s="388"/>
      <c r="D222" s="388"/>
      <c r="E222" s="388"/>
      <c r="F222" s="388"/>
      <c r="G222" s="388"/>
      <c r="H222" s="388"/>
      <c r="I222" s="388"/>
      <c r="J222" s="388"/>
      <c r="K222" s="388"/>
      <c r="L222" s="388"/>
      <c r="M222" s="388"/>
      <c r="N222" s="388"/>
      <c r="O222" s="388"/>
      <c r="P222" s="388"/>
      <c r="Q222" s="388"/>
      <c r="R222" s="388"/>
      <c r="S222" s="388"/>
      <c r="T222" s="388"/>
      <c r="U222" s="421"/>
    </row>
    <row r="223" spans="1:31" s="387" customFormat="1" ht="17.100000000000001" customHeight="1">
      <c r="A223" s="408"/>
      <c r="B223" s="388"/>
      <c r="C223" s="388"/>
      <c r="D223" s="388"/>
      <c r="E223" s="388"/>
      <c r="F223" s="388"/>
      <c r="G223" s="388"/>
      <c r="H223" s="388"/>
      <c r="I223" s="388"/>
      <c r="J223" s="388"/>
      <c r="K223" s="388"/>
      <c r="L223" s="388"/>
      <c r="M223" s="388"/>
      <c r="N223" s="388"/>
      <c r="O223" s="388"/>
      <c r="P223" s="388"/>
      <c r="Q223" s="385"/>
      <c r="R223" s="388"/>
      <c r="S223" s="388"/>
      <c r="T223" s="388"/>
      <c r="U223" s="421"/>
    </row>
    <row r="224" spans="1:31" s="387" customFormat="1" ht="17.100000000000001" customHeight="1">
      <c r="A224" s="422">
        <v>5</v>
      </c>
      <c r="B224" s="388" t="s">
        <v>258</v>
      </c>
      <c r="C224" s="388"/>
      <c r="D224" s="388"/>
      <c r="E224" s="388"/>
      <c r="F224" s="388"/>
      <c r="G224" s="388"/>
      <c r="H224" s="385"/>
      <c r="I224" s="388"/>
      <c r="J224" s="388"/>
      <c r="K224" s="388"/>
      <c r="L224" s="388"/>
      <c r="M224" s="388"/>
      <c r="N224" s="388"/>
      <c r="O224" s="388"/>
      <c r="P224" s="388"/>
      <c r="R224" s="388"/>
      <c r="S224" s="388"/>
      <c r="T224" s="420" t="s">
        <v>241</v>
      </c>
      <c r="U224" s="421"/>
    </row>
    <row r="225" spans="1:21" s="387" customFormat="1" ht="17.100000000000001" customHeight="1">
      <c r="A225" s="422"/>
      <c r="B225" s="388" t="s">
        <v>257</v>
      </c>
      <c r="C225" s="388"/>
      <c r="D225" s="388"/>
      <c r="E225" s="388"/>
      <c r="F225" s="388"/>
      <c r="G225" s="388"/>
      <c r="H225" s="388"/>
      <c r="I225" s="388"/>
      <c r="J225" s="388"/>
      <c r="K225" s="388"/>
      <c r="L225" s="388"/>
      <c r="M225" s="388"/>
      <c r="N225" s="388"/>
      <c r="O225" s="388"/>
      <c r="P225" s="388"/>
      <c r="Q225" s="388"/>
      <c r="R225" s="388"/>
      <c r="S225" s="388"/>
      <c r="T225" s="388"/>
      <c r="U225" s="421"/>
    </row>
    <row r="226" spans="1:21" s="387" customFormat="1" ht="17.100000000000001" customHeight="1">
      <c r="A226" s="422"/>
      <c r="B226" s="388"/>
      <c r="C226" s="388"/>
      <c r="D226" s="388"/>
      <c r="E226" s="388"/>
      <c r="F226" s="388"/>
      <c r="G226" s="388"/>
      <c r="H226" s="388"/>
      <c r="I226" s="388"/>
      <c r="J226" s="388"/>
      <c r="K226" s="388"/>
      <c r="L226" s="388"/>
      <c r="M226" s="388"/>
      <c r="N226" s="388"/>
      <c r="O226" s="388"/>
      <c r="P226" s="388"/>
      <c r="Q226" s="388"/>
      <c r="R226" s="388"/>
      <c r="S226" s="388"/>
      <c r="T226" s="388"/>
      <c r="U226" s="421"/>
    </row>
    <row r="227" spans="1:21" s="387" customFormat="1" ht="17.100000000000001" customHeight="1">
      <c r="A227" s="422">
        <v>6</v>
      </c>
      <c r="B227" s="388" t="s">
        <v>256</v>
      </c>
      <c r="C227" s="388"/>
      <c r="D227" s="388"/>
      <c r="E227" s="388"/>
      <c r="F227" s="388"/>
      <c r="G227" s="388"/>
      <c r="H227" s="388"/>
      <c r="I227" s="385"/>
      <c r="J227" s="388"/>
      <c r="K227" s="388"/>
      <c r="L227" s="388"/>
      <c r="M227" s="388"/>
      <c r="N227" s="388"/>
      <c r="O227" s="388"/>
      <c r="P227" s="388"/>
      <c r="R227" s="388"/>
      <c r="S227" s="388"/>
      <c r="T227" s="420" t="s">
        <v>241</v>
      </c>
      <c r="U227" s="421"/>
    </row>
    <row r="228" spans="1:21" s="387" customFormat="1" ht="17.100000000000001" customHeight="1">
      <c r="A228" s="422"/>
      <c r="B228" s="388" t="s">
        <v>255</v>
      </c>
      <c r="C228" s="388"/>
      <c r="D228" s="388"/>
      <c r="E228" s="388"/>
      <c r="F228" s="388"/>
      <c r="G228" s="388"/>
      <c r="H228" s="388"/>
      <c r="I228" s="388"/>
      <c r="J228" s="388"/>
      <c r="K228" s="388"/>
      <c r="L228" s="388"/>
      <c r="M228" s="388"/>
      <c r="N228" s="388"/>
      <c r="O228" s="388"/>
      <c r="P228" s="388"/>
      <c r="Q228" s="388"/>
      <c r="R228" s="388"/>
      <c r="S228" s="388"/>
      <c r="T228" s="388"/>
      <c r="U228" s="421"/>
    </row>
    <row r="229" spans="1:21" s="387" customFormat="1" ht="17.100000000000001" customHeight="1">
      <c r="A229" s="422"/>
      <c r="B229" s="388"/>
      <c r="C229" s="388"/>
      <c r="D229" s="388"/>
      <c r="E229" s="388"/>
      <c r="F229" s="388"/>
      <c r="G229" s="388"/>
      <c r="H229" s="388"/>
      <c r="I229" s="388"/>
      <c r="J229" s="388"/>
      <c r="K229" s="388"/>
      <c r="L229" s="388"/>
      <c r="M229" s="388"/>
      <c r="N229" s="388"/>
      <c r="O229" s="388"/>
      <c r="P229" s="388"/>
      <c r="Q229" s="388"/>
      <c r="R229" s="388"/>
      <c r="S229" s="388"/>
      <c r="T229" s="388"/>
      <c r="U229" s="421"/>
    </row>
    <row r="230" spans="1:21" s="387" customFormat="1" ht="17.100000000000001" customHeight="1">
      <c r="A230" s="422">
        <v>7</v>
      </c>
      <c r="B230" s="388" t="s">
        <v>254</v>
      </c>
      <c r="C230" s="388"/>
      <c r="D230" s="388"/>
      <c r="E230" s="388"/>
      <c r="F230" s="388"/>
      <c r="G230" s="388"/>
      <c r="H230" s="388"/>
      <c r="I230" s="388"/>
      <c r="J230" s="385"/>
      <c r="K230" s="388"/>
      <c r="L230" s="388"/>
      <c r="M230" s="388"/>
      <c r="N230" s="388"/>
      <c r="O230" s="388"/>
      <c r="P230" s="388"/>
      <c r="R230" s="388"/>
      <c r="S230" s="388"/>
      <c r="T230" s="420" t="s">
        <v>241</v>
      </c>
      <c r="U230" s="421"/>
    </row>
    <row r="231" spans="1:21" s="387" customFormat="1" ht="17.100000000000001" customHeight="1">
      <c r="A231" s="422"/>
      <c r="B231" s="388" t="s">
        <v>253</v>
      </c>
      <c r="C231" s="388"/>
      <c r="D231" s="388"/>
      <c r="E231" s="388"/>
      <c r="F231" s="388"/>
      <c r="G231" s="388"/>
      <c r="H231" s="388"/>
      <c r="I231" s="388"/>
      <c r="J231" s="388"/>
      <c r="K231" s="388"/>
      <c r="L231" s="388"/>
      <c r="M231" s="388"/>
      <c r="N231" s="388"/>
      <c r="O231" s="388"/>
      <c r="P231" s="388"/>
      <c r="Q231" s="388"/>
      <c r="R231" s="388"/>
      <c r="S231" s="388"/>
      <c r="T231" s="388"/>
      <c r="U231" s="421"/>
    </row>
    <row r="232" spans="1:21" s="387" customFormat="1" ht="17.100000000000001" customHeight="1">
      <c r="A232" s="422"/>
      <c r="B232" s="388" t="s">
        <v>252</v>
      </c>
      <c r="C232" s="388"/>
      <c r="D232" s="388"/>
      <c r="E232" s="388"/>
      <c r="F232" s="388"/>
      <c r="G232" s="388"/>
      <c r="H232" s="388"/>
      <c r="I232" s="388"/>
      <c r="J232" s="388"/>
      <c r="K232" s="388"/>
      <c r="L232" s="388"/>
      <c r="M232" s="388"/>
      <c r="N232" s="388"/>
      <c r="O232" s="388"/>
      <c r="P232" s="388"/>
      <c r="Q232" s="388"/>
      <c r="R232" s="388"/>
      <c r="S232" s="388"/>
      <c r="T232" s="388"/>
      <c r="U232" s="421"/>
    </row>
    <row r="233" spans="1:21" s="387" customFormat="1" ht="17.100000000000001" customHeight="1">
      <c r="A233" s="422"/>
      <c r="B233" s="388"/>
      <c r="C233" s="388"/>
      <c r="D233" s="388"/>
      <c r="E233" s="388"/>
      <c r="F233" s="388"/>
      <c r="G233" s="388"/>
      <c r="H233" s="388"/>
      <c r="I233" s="388"/>
      <c r="J233" s="388"/>
      <c r="K233" s="388"/>
      <c r="L233" s="388"/>
      <c r="M233" s="388"/>
      <c r="N233" s="388"/>
      <c r="O233" s="388"/>
      <c r="P233" s="388"/>
      <c r="Q233" s="388"/>
      <c r="R233" s="388"/>
      <c r="S233" s="388"/>
      <c r="T233" s="388"/>
      <c r="U233" s="421"/>
    </row>
    <row r="234" spans="1:21" s="387" customFormat="1" ht="17.100000000000001" customHeight="1">
      <c r="A234" s="422"/>
      <c r="B234" s="388"/>
      <c r="C234" s="388"/>
      <c r="D234" s="388"/>
      <c r="E234" s="388"/>
      <c r="F234" s="388"/>
      <c r="G234" s="388"/>
      <c r="H234" s="388"/>
      <c r="I234" s="388"/>
      <c r="J234" s="388"/>
      <c r="K234" s="388"/>
      <c r="L234" s="388"/>
      <c r="M234" s="388"/>
      <c r="N234" s="388"/>
      <c r="O234" s="388"/>
      <c r="P234" s="388"/>
      <c r="Q234" s="388"/>
      <c r="R234" s="388"/>
      <c r="S234" s="388"/>
      <c r="T234" s="388"/>
      <c r="U234" s="421"/>
    </row>
    <row r="235" spans="1:21" s="387" customFormat="1" ht="17.100000000000001" customHeight="1">
      <c r="A235" s="422">
        <v>8</v>
      </c>
      <c r="B235" s="388" t="s">
        <v>251</v>
      </c>
      <c r="C235" s="388"/>
      <c r="D235" s="388"/>
      <c r="E235" s="388"/>
      <c r="F235" s="388"/>
      <c r="G235" s="385"/>
      <c r="H235" s="388"/>
      <c r="I235" s="388"/>
      <c r="J235" s="388"/>
      <c r="K235" s="388"/>
      <c r="L235" s="388"/>
      <c r="M235" s="388"/>
      <c r="N235" s="388"/>
      <c r="O235" s="388"/>
      <c r="P235" s="388"/>
      <c r="R235" s="388"/>
      <c r="S235" s="388"/>
      <c r="T235" s="389" t="s">
        <v>241</v>
      </c>
      <c r="U235" s="421"/>
    </row>
    <row r="236" spans="1:21" s="387" customFormat="1" ht="17.100000000000001" customHeight="1">
      <c r="A236" s="422"/>
      <c r="B236" s="388" t="s">
        <v>250</v>
      </c>
      <c r="C236" s="388"/>
      <c r="D236" s="388"/>
      <c r="E236" s="388"/>
      <c r="F236" s="388"/>
      <c r="G236" s="388"/>
      <c r="H236" s="388"/>
      <c r="I236" s="388"/>
      <c r="J236" s="388"/>
      <c r="K236" s="388"/>
      <c r="L236" s="388"/>
      <c r="M236" s="388"/>
      <c r="N236" s="388"/>
      <c r="O236" s="388"/>
      <c r="P236" s="388"/>
      <c r="Q236" s="388"/>
      <c r="R236" s="388"/>
      <c r="S236" s="388"/>
      <c r="T236" s="388"/>
      <c r="U236" s="421"/>
    </row>
    <row r="237" spans="1:21" s="387" customFormat="1" ht="17.100000000000001" customHeight="1">
      <c r="A237" s="422"/>
      <c r="B237" s="388" t="s">
        <v>249</v>
      </c>
      <c r="C237" s="388"/>
      <c r="D237" s="388"/>
      <c r="E237" s="388"/>
      <c r="F237" s="388"/>
      <c r="G237" s="388"/>
      <c r="H237" s="388"/>
      <c r="I237" s="388"/>
      <c r="J237" s="388"/>
      <c r="K237" s="388"/>
      <c r="L237" s="388"/>
      <c r="M237" s="388"/>
      <c r="N237" s="388"/>
      <c r="O237" s="388"/>
      <c r="P237" s="388"/>
      <c r="Q237" s="388"/>
      <c r="R237" s="388"/>
      <c r="S237" s="388"/>
      <c r="T237" s="388"/>
      <c r="U237" s="421"/>
    </row>
    <row r="238" spans="1:21" s="387" customFormat="1" ht="17.100000000000001" customHeight="1">
      <c r="A238" s="422"/>
      <c r="B238" s="388"/>
      <c r="C238" s="388"/>
      <c r="D238" s="388"/>
      <c r="E238" s="388"/>
      <c r="F238" s="388"/>
      <c r="G238" s="388"/>
      <c r="H238" s="388"/>
      <c r="I238" s="388"/>
      <c r="J238" s="388"/>
      <c r="K238" s="388"/>
      <c r="L238" s="388"/>
      <c r="M238" s="388"/>
      <c r="N238" s="388"/>
      <c r="O238" s="388"/>
      <c r="P238" s="388"/>
      <c r="Q238" s="388"/>
      <c r="R238" s="388"/>
      <c r="S238" s="388"/>
      <c r="T238" s="388"/>
      <c r="U238" s="421"/>
    </row>
    <row r="239" spans="1:21" s="387" customFormat="1" ht="17.100000000000001" customHeight="1">
      <c r="A239" s="422">
        <v>9</v>
      </c>
      <c r="B239" s="388" t="s">
        <v>248</v>
      </c>
      <c r="C239" s="388"/>
      <c r="D239" s="388"/>
      <c r="E239" s="388"/>
      <c r="F239" s="388"/>
      <c r="G239" s="388"/>
      <c r="H239" s="388"/>
      <c r="I239" s="388"/>
      <c r="J239" s="385"/>
      <c r="K239" s="388"/>
      <c r="L239" s="388"/>
      <c r="M239" s="388"/>
      <c r="N239" s="388"/>
      <c r="O239" s="388"/>
      <c r="P239" s="388"/>
      <c r="R239" s="388"/>
      <c r="S239" s="388"/>
      <c r="T239" s="420" t="s">
        <v>241</v>
      </c>
      <c r="U239" s="421"/>
    </row>
    <row r="240" spans="1:21" s="387" customFormat="1" ht="17.100000000000001" customHeight="1">
      <c r="A240" s="422"/>
      <c r="B240" s="388" t="s">
        <v>247</v>
      </c>
      <c r="C240" s="388"/>
      <c r="D240" s="388"/>
      <c r="E240" s="388"/>
      <c r="F240" s="388"/>
      <c r="G240" s="388"/>
      <c r="H240" s="388"/>
      <c r="I240" s="388"/>
      <c r="J240" s="388"/>
      <c r="K240" s="388"/>
      <c r="L240" s="388"/>
      <c r="M240" s="388"/>
      <c r="N240" s="388"/>
      <c r="O240" s="388"/>
      <c r="P240" s="388"/>
      <c r="Q240" s="388"/>
      <c r="R240" s="388"/>
      <c r="S240" s="388"/>
      <c r="T240" s="388"/>
      <c r="U240" s="421"/>
    </row>
    <row r="241" spans="1:38" s="387" customFormat="1" ht="17.100000000000001" customHeight="1">
      <c r="A241" s="422"/>
      <c r="B241" s="388"/>
      <c r="C241" s="388"/>
      <c r="D241" s="388"/>
      <c r="E241" s="388"/>
      <c r="F241" s="388"/>
      <c r="G241" s="388"/>
      <c r="H241" s="388"/>
      <c r="I241" s="388"/>
      <c r="J241" s="388"/>
      <c r="K241" s="388"/>
      <c r="L241" s="388"/>
      <c r="M241" s="388"/>
      <c r="N241" s="388"/>
      <c r="O241" s="388"/>
      <c r="P241" s="388"/>
      <c r="Q241" s="388"/>
      <c r="R241" s="388"/>
      <c r="S241" s="388"/>
      <c r="T241" s="388"/>
      <c r="U241" s="421"/>
    </row>
    <row r="242" spans="1:38" s="387" customFormat="1" ht="17.100000000000001" customHeight="1">
      <c r="A242" s="422">
        <v>10</v>
      </c>
      <c r="B242" s="388" t="s">
        <v>246</v>
      </c>
      <c r="C242" s="388"/>
      <c r="D242" s="388"/>
      <c r="E242" s="388"/>
      <c r="F242" s="388"/>
      <c r="G242" s="388"/>
      <c r="H242" s="388"/>
      <c r="I242" s="388"/>
      <c r="J242" s="388"/>
      <c r="K242" s="388"/>
      <c r="L242" s="385"/>
      <c r="M242" s="388"/>
      <c r="N242" s="388"/>
      <c r="O242" s="388"/>
      <c r="P242" s="388"/>
      <c r="R242" s="385"/>
      <c r="S242" s="388"/>
      <c r="T242" s="420" t="s">
        <v>241</v>
      </c>
      <c r="U242" s="421"/>
    </row>
    <row r="243" spans="1:38" s="387" customFormat="1" ht="17.100000000000001" customHeight="1">
      <c r="A243" s="422"/>
      <c r="B243" s="388" t="s">
        <v>245</v>
      </c>
      <c r="C243" s="388"/>
      <c r="D243" s="388"/>
      <c r="E243" s="388"/>
      <c r="F243" s="388"/>
      <c r="G243" s="388"/>
      <c r="H243" s="388"/>
      <c r="I243" s="388"/>
      <c r="J243" s="388"/>
      <c r="K243" s="388"/>
      <c r="L243" s="388"/>
      <c r="M243" s="388"/>
      <c r="N243" s="388"/>
      <c r="O243" s="388"/>
      <c r="P243" s="388"/>
      <c r="Q243" s="388"/>
      <c r="R243" s="388"/>
      <c r="S243" s="388"/>
      <c r="T243" s="388"/>
      <c r="U243" s="421"/>
    </row>
    <row r="244" spans="1:38" s="387" customFormat="1" ht="17.100000000000001" customHeight="1">
      <c r="A244" s="422"/>
      <c r="B244" s="388" t="s">
        <v>244</v>
      </c>
      <c r="C244" s="388"/>
      <c r="D244" s="388"/>
      <c r="E244" s="388"/>
      <c r="F244" s="388"/>
      <c r="G244" s="388"/>
      <c r="H244" s="388"/>
      <c r="I244" s="388"/>
      <c r="J244" s="388"/>
      <c r="K244" s="388"/>
      <c r="L244" s="388"/>
      <c r="M244" s="388"/>
      <c r="N244" s="388"/>
      <c r="O244" s="388"/>
      <c r="P244" s="388"/>
      <c r="Q244" s="388"/>
      <c r="R244" s="388"/>
      <c r="S244" s="388"/>
      <c r="T244" s="388"/>
      <c r="U244" s="421"/>
    </row>
    <row r="245" spans="1:38" s="387" customFormat="1" ht="17.100000000000001" customHeight="1">
      <c r="A245" s="422"/>
      <c r="B245" s="388"/>
      <c r="C245" s="388"/>
      <c r="D245" s="388"/>
      <c r="E245" s="388"/>
      <c r="F245" s="388"/>
      <c r="G245" s="388"/>
      <c r="H245" s="388"/>
      <c r="I245" s="388"/>
      <c r="J245" s="388"/>
      <c r="K245" s="388"/>
      <c r="L245" s="388"/>
      <c r="M245" s="388"/>
      <c r="N245" s="388"/>
      <c r="O245" s="388"/>
      <c r="P245" s="388"/>
      <c r="Q245" s="388"/>
      <c r="R245" s="388"/>
      <c r="S245" s="388"/>
      <c r="T245" s="388"/>
      <c r="U245" s="421"/>
    </row>
    <row r="246" spans="1:38" s="387" customFormat="1" ht="17.100000000000001" customHeight="1">
      <c r="A246" s="422">
        <v>11</v>
      </c>
      <c r="B246" s="388" t="s">
        <v>243</v>
      </c>
      <c r="C246" s="388"/>
      <c r="D246" s="388"/>
      <c r="E246" s="388"/>
      <c r="F246" s="388"/>
      <c r="G246" s="388"/>
      <c r="H246" s="388"/>
      <c r="I246" s="385"/>
      <c r="J246" s="388"/>
      <c r="K246" s="388"/>
      <c r="L246" s="388"/>
      <c r="M246" s="388"/>
      <c r="N246" s="388"/>
      <c r="O246" s="388"/>
      <c r="P246" s="388"/>
      <c r="R246" s="388"/>
      <c r="S246" s="388"/>
      <c r="T246" s="420" t="s">
        <v>241</v>
      </c>
      <c r="U246" s="421"/>
    </row>
    <row r="247" spans="1:38" s="387" customFormat="1" ht="17.100000000000001" customHeight="1">
      <c r="A247" s="422"/>
      <c r="B247" s="388" t="s">
        <v>242</v>
      </c>
      <c r="C247" s="388"/>
      <c r="D247" s="388"/>
      <c r="E247" s="388"/>
      <c r="F247" s="388"/>
      <c r="G247" s="388"/>
      <c r="H247" s="388"/>
      <c r="I247" s="388"/>
      <c r="J247" s="388"/>
      <c r="K247" s="388"/>
      <c r="L247" s="388"/>
      <c r="M247" s="388"/>
      <c r="N247" s="388"/>
      <c r="O247" s="388"/>
      <c r="P247" s="388"/>
      <c r="Q247" s="388"/>
      <c r="R247" s="388"/>
      <c r="S247" s="388"/>
      <c r="T247" s="388"/>
      <c r="U247" s="421"/>
    </row>
    <row r="248" spans="1:38" s="387" customFormat="1" ht="17.100000000000001" customHeight="1">
      <c r="A248" s="422"/>
      <c r="B248" s="388"/>
      <c r="C248" s="388"/>
      <c r="D248" s="388"/>
      <c r="E248" s="388"/>
      <c r="F248" s="388"/>
      <c r="G248" s="388"/>
      <c r="H248" s="388"/>
      <c r="I248" s="388"/>
      <c r="J248" s="388"/>
      <c r="K248" s="388"/>
      <c r="L248" s="388"/>
      <c r="M248" s="388"/>
      <c r="N248" s="388"/>
      <c r="O248" s="388"/>
      <c r="P248" s="388"/>
      <c r="Q248" s="388"/>
      <c r="R248" s="388"/>
      <c r="S248" s="388"/>
      <c r="T248" s="388"/>
      <c r="U248" s="421"/>
      <c r="V248" s="347"/>
      <c r="W248" s="347"/>
      <c r="X248" s="347"/>
      <c r="Y248" s="347"/>
      <c r="Z248" s="347"/>
      <c r="AA248" s="347"/>
      <c r="AB248" s="347"/>
      <c r="AC248" s="347"/>
      <c r="AD248" s="347"/>
      <c r="AE248" s="347"/>
      <c r="AF248" s="347"/>
      <c r="AG248" s="347"/>
      <c r="AH248" s="347"/>
      <c r="AI248" s="347"/>
      <c r="AJ248" s="347"/>
      <c r="AK248" s="347"/>
      <c r="AL248" s="347"/>
    </row>
    <row r="249" spans="1:38" s="387" customFormat="1" ht="17.100000000000001" customHeight="1">
      <c r="A249" s="422">
        <v>12</v>
      </c>
      <c r="B249" s="388" t="s">
        <v>240</v>
      </c>
      <c r="C249" s="388"/>
      <c r="D249" s="388"/>
      <c r="E249" s="388"/>
      <c r="F249" s="388"/>
      <c r="G249" s="388"/>
      <c r="H249" s="388"/>
      <c r="I249" s="388"/>
      <c r="J249" s="388"/>
      <c r="K249" s="388"/>
      <c r="L249" s="388"/>
      <c r="M249" s="388"/>
      <c r="N249" s="388"/>
      <c r="O249" s="388"/>
      <c r="P249" s="388"/>
      <c r="Q249" s="388"/>
      <c r="R249" s="388"/>
      <c r="S249" s="388"/>
      <c r="T249" s="388"/>
      <c r="U249" s="421"/>
      <c r="V249" s="347"/>
      <c r="W249" s="347"/>
      <c r="X249" s="347"/>
      <c r="Y249" s="347"/>
      <c r="Z249" s="347"/>
      <c r="AA249" s="347"/>
      <c r="AB249" s="347"/>
      <c r="AC249" s="347"/>
      <c r="AD249" s="347"/>
      <c r="AE249" s="347"/>
      <c r="AF249" s="347"/>
      <c r="AG249" s="347"/>
      <c r="AH249" s="347"/>
      <c r="AI249" s="347"/>
      <c r="AJ249" s="347"/>
      <c r="AK249" s="347"/>
      <c r="AL249" s="347"/>
    </row>
    <row r="250" spans="1:38" s="387" customFormat="1" ht="17.100000000000001" customHeight="1">
      <c r="A250" s="422"/>
      <c r="B250" s="388" t="s">
        <v>239</v>
      </c>
      <c r="C250" s="388"/>
      <c r="D250" s="388"/>
      <c r="E250" s="388"/>
      <c r="F250" s="388"/>
      <c r="G250" s="388"/>
      <c r="H250" s="388"/>
      <c r="I250" s="388"/>
      <c r="J250" s="388"/>
      <c r="K250" s="388"/>
      <c r="L250" s="388"/>
      <c r="M250" s="388"/>
      <c r="N250" s="388"/>
      <c r="O250" s="385"/>
      <c r="P250" s="388"/>
      <c r="R250" s="388"/>
      <c r="S250" s="388"/>
      <c r="T250" s="420" t="s">
        <v>241</v>
      </c>
      <c r="U250" s="421"/>
      <c r="V250" s="347"/>
      <c r="W250" s="347"/>
      <c r="X250" s="347"/>
      <c r="Y250" s="347"/>
      <c r="Z250" s="347"/>
      <c r="AA250" s="347"/>
      <c r="AB250" s="347"/>
      <c r="AC250" s="347"/>
      <c r="AD250" s="347"/>
      <c r="AE250" s="347"/>
      <c r="AF250" s="347"/>
      <c r="AG250" s="347"/>
      <c r="AH250" s="347"/>
      <c r="AI250" s="347"/>
      <c r="AJ250" s="347"/>
      <c r="AK250" s="347"/>
      <c r="AL250" s="347"/>
    </row>
    <row r="251" spans="1:38" s="387" customFormat="1" ht="17.100000000000001" customHeight="1">
      <c r="A251" s="422"/>
      <c r="B251" s="393"/>
      <c r="C251" s="393"/>
      <c r="D251" s="393"/>
      <c r="E251" s="393"/>
      <c r="F251" s="393"/>
      <c r="G251" s="393"/>
      <c r="H251" s="393"/>
      <c r="I251" s="393"/>
      <c r="J251" s="393"/>
      <c r="K251" s="393"/>
      <c r="L251" s="393"/>
      <c r="M251" s="393"/>
      <c r="N251" s="393"/>
      <c r="O251" s="393"/>
      <c r="P251" s="393"/>
      <c r="Q251" s="393"/>
      <c r="R251" s="393"/>
      <c r="S251" s="393"/>
      <c r="T251" s="388"/>
      <c r="U251" s="421"/>
      <c r="V251" s="347"/>
      <c r="W251" s="347"/>
      <c r="X251" s="347"/>
      <c r="Y251" s="347"/>
      <c r="Z251" s="347"/>
      <c r="AA251" s="347"/>
      <c r="AB251" s="347"/>
      <c r="AC251" s="347"/>
      <c r="AD251" s="347"/>
      <c r="AE251" s="347"/>
      <c r="AF251" s="347"/>
      <c r="AG251" s="347"/>
      <c r="AH251" s="347"/>
      <c r="AI251" s="347"/>
      <c r="AJ251" s="347"/>
      <c r="AK251" s="347"/>
      <c r="AL251" s="347"/>
    </row>
    <row r="252" spans="1:38" s="387" customFormat="1" ht="17.100000000000001" customHeight="1">
      <c r="A252" s="422"/>
      <c r="B252" s="393" t="s">
        <v>238</v>
      </c>
      <c r="C252" s="393"/>
      <c r="D252" s="393"/>
      <c r="E252" s="393"/>
      <c r="F252" s="393"/>
      <c r="G252" s="393"/>
      <c r="H252" s="393"/>
      <c r="I252" s="393"/>
      <c r="J252" s="393"/>
      <c r="K252" s="393"/>
      <c r="L252" s="393"/>
      <c r="M252" s="393"/>
      <c r="N252" s="393"/>
      <c r="O252" s="393"/>
      <c r="P252" s="393"/>
      <c r="Q252" s="393"/>
      <c r="R252" s="393"/>
      <c r="S252" s="393"/>
      <c r="T252" s="388"/>
      <c r="U252" s="421"/>
    </row>
    <row r="253" spans="1:38" s="387" customFormat="1" ht="17.100000000000001" customHeight="1">
      <c r="A253" s="422"/>
      <c r="B253" s="393"/>
      <c r="C253" s="404"/>
      <c r="D253" s="393"/>
      <c r="E253" s="393"/>
      <c r="F253" s="393"/>
      <c r="G253" s="393"/>
      <c r="H253" s="393"/>
      <c r="I253" s="393"/>
      <c r="J253" s="393"/>
      <c r="K253" s="393"/>
      <c r="L253" s="393"/>
      <c r="M253" s="393"/>
      <c r="N253" s="393"/>
      <c r="O253" s="393"/>
      <c r="P253" s="393"/>
      <c r="Q253" s="393"/>
      <c r="R253" s="393"/>
      <c r="S253" s="393"/>
      <c r="T253" s="388"/>
      <c r="U253" s="421"/>
    </row>
    <row r="254" spans="1:38" s="387" customFormat="1" ht="17.100000000000001" customHeight="1">
      <c r="A254" s="422"/>
      <c r="B254" s="393" t="s">
        <v>960</v>
      </c>
      <c r="C254" s="404"/>
      <c r="D254" s="393"/>
      <c r="E254" s="393"/>
      <c r="F254" s="393"/>
      <c r="G254" s="393"/>
      <c r="H254" s="393"/>
      <c r="I254" s="393"/>
      <c r="J254" s="393"/>
      <c r="K254" s="393"/>
      <c r="L254" s="393"/>
      <c r="M254" s="393"/>
      <c r="N254" s="393"/>
      <c r="O254" s="393"/>
      <c r="P254" s="393"/>
      <c r="Q254" s="393"/>
      <c r="R254" s="393"/>
      <c r="S254" s="393"/>
      <c r="T254" s="388"/>
      <c r="U254" s="421"/>
    </row>
    <row r="255" spans="1:38" s="387" customFormat="1" ht="17.100000000000001" customHeight="1">
      <c r="A255" s="422"/>
      <c r="B255" s="393"/>
      <c r="C255" s="404"/>
      <c r="D255" s="393"/>
      <c r="E255" s="393"/>
      <c r="F255" s="393"/>
      <c r="G255" s="393"/>
      <c r="H255" s="393"/>
      <c r="I255" s="393"/>
      <c r="J255" s="393"/>
      <c r="K255" s="393"/>
      <c r="L255" s="393"/>
      <c r="M255" s="393"/>
      <c r="N255" s="393"/>
      <c r="O255" s="393"/>
      <c r="P255" s="393"/>
      <c r="Q255" s="393"/>
      <c r="R255" s="393"/>
      <c r="S255" s="393"/>
      <c r="T255" s="388"/>
      <c r="U255" s="421"/>
    </row>
    <row r="256" spans="1:38" s="387" customFormat="1" ht="17.100000000000001" customHeight="1">
      <c r="A256" s="422"/>
      <c r="B256" s="393" t="s">
        <v>961</v>
      </c>
      <c r="C256" s="404"/>
      <c r="D256" s="393"/>
      <c r="E256" s="393"/>
      <c r="F256" s="393"/>
      <c r="G256" s="393"/>
      <c r="H256" s="393"/>
      <c r="I256" s="393"/>
      <c r="J256" s="393"/>
      <c r="K256" s="393"/>
      <c r="L256" s="393"/>
      <c r="M256" s="393"/>
      <c r="N256" s="393"/>
      <c r="O256" s="393"/>
      <c r="P256" s="393"/>
      <c r="Q256" s="393"/>
      <c r="R256" s="393"/>
      <c r="S256" s="393"/>
      <c r="T256" s="389" t="s">
        <v>963</v>
      </c>
      <c r="U256" s="421"/>
    </row>
    <row r="257" spans="1:25" s="387" customFormat="1" ht="17.100000000000001" customHeight="1">
      <c r="A257" s="422"/>
      <c r="B257" s="393"/>
      <c r="C257" s="404"/>
      <c r="D257" s="393"/>
      <c r="E257" s="393"/>
      <c r="F257" s="393"/>
      <c r="G257" s="393"/>
      <c r="H257" s="393"/>
      <c r="I257" s="393"/>
      <c r="J257" s="393"/>
      <c r="K257" s="393"/>
      <c r="L257" s="393"/>
      <c r="M257" s="393"/>
      <c r="N257" s="393"/>
      <c r="O257" s="393"/>
      <c r="P257" s="393"/>
      <c r="Q257" s="393"/>
      <c r="R257" s="393"/>
      <c r="S257" s="393"/>
      <c r="T257" s="388"/>
      <c r="U257" s="421"/>
    </row>
    <row r="258" spans="1:25" s="387" customFormat="1" ht="17.100000000000001" customHeight="1">
      <c r="A258" s="409"/>
      <c r="B258" s="393" t="s">
        <v>962</v>
      </c>
      <c r="C258" s="409"/>
      <c r="D258" s="409"/>
      <c r="E258" s="409"/>
      <c r="F258" s="409"/>
      <c r="G258" s="409"/>
      <c r="H258" s="409"/>
      <c r="I258" s="409"/>
      <c r="J258" s="409"/>
      <c r="K258" s="409"/>
      <c r="L258" s="409"/>
      <c r="M258" s="409"/>
      <c r="N258" s="409"/>
      <c r="O258" s="409"/>
      <c r="P258" s="409"/>
      <c r="Q258" s="409"/>
      <c r="R258" s="409"/>
      <c r="S258" s="409"/>
      <c r="T258" s="409"/>
      <c r="U258" s="421"/>
    </row>
    <row r="259" spans="1:25" s="387" customFormat="1" ht="15.95" customHeight="1">
      <c r="A259" s="409"/>
      <c r="B259" s="393"/>
      <c r="C259" s="409"/>
      <c r="D259" s="409"/>
      <c r="E259" s="409"/>
      <c r="F259" s="409"/>
      <c r="G259" s="409"/>
      <c r="H259" s="409"/>
      <c r="I259" s="409"/>
      <c r="J259" s="409"/>
      <c r="K259" s="409"/>
      <c r="L259" s="409"/>
      <c r="M259" s="409"/>
      <c r="N259" s="409"/>
      <c r="O259" s="409"/>
      <c r="P259" s="409"/>
      <c r="Q259" s="409"/>
      <c r="R259" s="409"/>
      <c r="S259" s="409"/>
      <c r="T259" s="409"/>
      <c r="U259" s="421"/>
    </row>
    <row r="260" spans="1:25" s="387" customFormat="1" ht="15.95" customHeight="1">
      <c r="A260" s="390"/>
      <c r="B260" s="390"/>
      <c r="C260" s="390"/>
      <c r="D260" s="390"/>
      <c r="E260" s="390"/>
      <c r="F260" s="390"/>
      <c r="G260" s="390"/>
      <c r="H260" s="390"/>
      <c r="I260" s="390"/>
      <c r="J260" s="390"/>
      <c r="K260" s="390"/>
      <c r="L260" s="390"/>
      <c r="M260" s="390"/>
      <c r="N260" s="390"/>
      <c r="O260" s="390"/>
      <c r="P260" s="390"/>
      <c r="Q260" s="390"/>
      <c r="R260" s="390"/>
      <c r="S260" s="390"/>
      <c r="T260" s="390"/>
      <c r="U260" s="423"/>
    </row>
    <row r="261" spans="1:25" s="337" customFormat="1" ht="15.95" customHeight="1">
      <c r="A261" s="615" t="s">
        <v>903</v>
      </c>
      <c r="B261" s="615"/>
      <c r="C261" s="615"/>
      <c r="D261" s="615"/>
      <c r="E261" s="615"/>
      <c r="F261" s="615"/>
      <c r="G261" s="615"/>
      <c r="H261" s="615"/>
      <c r="I261" s="615"/>
      <c r="J261" s="615"/>
      <c r="K261" s="615"/>
      <c r="L261" s="615"/>
      <c r="M261" s="615"/>
      <c r="N261" s="615"/>
      <c r="O261" s="615"/>
      <c r="P261" s="615"/>
      <c r="Q261" s="615"/>
      <c r="R261" s="615"/>
      <c r="S261" s="615"/>
      <c r="T261" s="615"/>
      <c r="U261" s="345"/>
      <c r="V261" s="341"/>
      <c r="W261" s="341"/>
      <c r="X261" s="341"/>
      <c r="Y261" s="341"/>
    </row>
    <row r="262" spans="1:25" s="337" customFormat="1" ht="15.95" customHeight="1">
      <c r="A262" s="346"/>
      <c r="B262" s="346"/>
      <c r="C262" s="346"/>
      <c r="D262" s="346"/>
      <c r="E262" s="346"/>
      <c r="F262" s="346"/>
      <c r="G262" s="346"/>
      <c r="H262" s="346"/>
      <c r="I262" s="346"/>
      <c r="J262" s="346"/>
      <c r="K262" s="346"/>
      <c r="L262" s="346"/>
      <c r="M262" s="346"/>
      <c r="N262" s="346"/>
      <c r="O262" s="346"/>
      <c r="P262" s="346"/>
      <c r="Q262" s="346"/>
      <c r="R262" s="346"/>
      <c r="S262" s="346"/>
      <c r="T262" s="346"/>
      <c r="U262" s="345"/>
      <c r="V262" s="341"/>
      <c r="W262" s="341"/>
      <c r="X262" s="341"/>
      <c r="Y262" s="341"/>
    </row>
    <row r="263" spans="1:25" s="337" customFormat="1" ht="15.95" customHeight="1">
      <c r="A263" s="346"/>
      <c r="B263" s="346"/>
      <c r="C263" s="346"/>
      <c r="D263" s="346"/>
      <c r="E263" s="346"/>
      <c r="F263" s="346"/>
      <c r="G263" s="346"/>
      <c r="H263" s="346"/>
      <c r="I263" s="346"/>
      <c r="J263" s="346"/>
      <c r="K263" s="346"/>
      <c r="L263" s="346"/>
      <c r="M263" s="346"/>
      <c r="N263" s="346"/>
      <c r="O263" s="346"/>
      <c r="P263" s="346"/>
      <c r="Q263" s="346"/>
      <c r="R263" s="346"/>
      <c r="S263" s="346"/>
      <c r="T263" s="346"/>
      <c r="U263" s="345"/>
      <c r="V263" s="341"/>
      <c r="W263" s="341"/>
      <c r="X263" s="341"/>
      <c r="Y263" s="341"/>
    </row>
    <row r="264" spans="1:25" s="368" customFormat="1" ht="15.95" customHeight="1">
      <c r="A264" s="366" t="s">
        <v>904</v>
      </c>
      <c r="B264" s="366"/>
      <c r="C264" s="366"/>
      <c r="D264" s="366"/>
      <c r="E264" s="366"/>
      <c r="F264" s="366"/>
      <c r="G264" s="366"/>
      <c r="H264" s="366"/>
      <c r="I264" s="366"/>
      <c r="J264" s="366"/>
      <c r="K264" s="366"/>
      <c r="L264" s="366"/>
      <c r="M264" s="366"/>
      <c r="N264" s="366"/>
      <c r="O264" s="366"/>
      <c r="P264" s="366"/>
      <c r="Q264" s="366"/>
      <c r="R264" s="366"/>
      <c r="S264" s="366"/>
      <c r="T264" s="366"/>
      <c r="U264" s="367"/>
    </row>
    <row r="265" spans="1:25" s="368" customFormat="1" ht="15.95" customHeight="1">
      <c r="A265" s="366"/>
      <c r="B265" s="366"/>
      <c r="C265" s="366"/>
      <c r="D265" s="366"/>
      <c r="E265" s="366"/>
      <c r="F265" s="366"/>
      <c r="G265" s="366"/>
      <c r="H265" s="366"/>
      <c r="I265" s="366"/>
      <c r="J265" s="366"/>
      <c r="K265" s="366"/>
      <c r="L265" s="366"/>
      <c r="M265" s="366"/>
      <c r="N265" s="366"/>
      <c r="O265" s="366"/>
      <c r="P265" s="366"/>
      <c r="Q265" s="366"/>
      <c r="R265" s="366"/>
      <c r="S265" s="366"/>
      <c r="T265" s="366"/>
      <c r="U265" s="367"/>
    </row>
    <row r="266" spans="1:25" s="368" customFormat="1" ht="15.95" customHeight="1">
      <c r="A266" s="366" t="s">
        <v>905</v>
      </c>
      <c r="B266" s="366"/>
      <c r="C266" s="366"/>
      <c r="D266" s="366"/>
      <c r="E266" s="366"/>
      <c r="F266" s="366"/>
      <c r="G266" s="366"/>
      <c r="H266" s="366"/>
      <c r="I266" s="366"/>
      <c r="J266" s="366"/>
      <c r="K266" s="366"/>
      <c r="L266" s="366"/>
      <c r="M266" s="366"/>
      <c r="N266" s="366"/>
      <c r="O266" s="366"/>
      <c r="P266" s="366"/>
      <c r="Q266" s="366"/>
      <c r="R266" s="366"/>
      <c r="S266" s="366"/>
      <c r="T266" s="369"/>
      <c r="U266" s="367"/>
    </row>
    <row r="267" spans="1:25" s="368" customFormat="1" ht="15.95" customHeight="1">
      <c r="A267" s="366"/>
      <c r="B267" s="366"/>
      <c r="C267" s="366"/>
      <c r="D267" s="366"/>
      <c r="E267" s="366"/>
      <c r="F267" s="366"/>
      <c r="G267" s="366"/>
      <c r="H267" s="366"/>
      <c r="I267" s="366"/>
      <c r="J267" s="366"/>
      <c r="K267" s="366"/>
      <c r="L267" s="366"/>
      <c r="M267" s="366"/>
      <c r="N267" s="366"/>
      <c r="O267" s="366"/>
      <c r="P267" s="366"/>
      <c r="Q267" s="366"/>
      <c r="R267" s="366"/>
      <c r="S267" s="366"/>
      <c r="T267" s="366"/>
      <c r="U267" s="367"/>
    </row>
    <row r="268" spans="1:25" s="368" customFormat="1" ht="15.95" customHeight="1">
      <c r="A268" s="366" t="s">
        <v>906</v>
      </c>
      <c r="B268" s="366"/>
      <c r="C268" s="366"/>
      <c r="D268" s="366"/>
      <c r="E268" s="366"/>
      <c r="F268" s="366"/>
      <c r="G268" s="366"/>
      <c r="H268" s="366"/>
      <c r="I268" s="366"/>
      <c r="J268" s="366"/>
      <c r="K268" s="366"/>
      <c r="L268" s="366"/>
      <c r="M268" s="366"/>
      <c r="N268" s="366"/>
      <c r="O268" s="366"/>
      <c r="P268" s="366"/>
      <c r="Q268" s="366"/>
      <c r="R268" s="366"/>
      <c r="S268" s="366"/>
      <c r="T268" s="366"/>
      <c r="U268" s="367"/>
    </row>
    <row r="269" spans="1:25" s="368" customFormat="1" ht="15.95" customHeight="1">
      <c r="A269" s="366"/>
      <c r="B269" s="366" t="s">
        <v>907</v>
      </c>
      <c r="C269" s="366"/>
      <c r="D269" s="366"/>
      <c r="E269" s="366"/>
      <c r="F269" s="366"/>
      <c r="G269" s="366"/>
      <c r="H269" s="366" t="s">
        <v>943</v>
      </c>
      <c r="I269" s="366"/>
      <c r="J269" s="366"/>
      <c r="K269" s="366"/>
      <c r="L269" s="366" t="s">
        <v>908</v>
      </c>
      <c r="M269" s="366"/>
      <c r="N269" s="366"/>
      <c r="O269" s="366"/>
      <c r="P269" s="366"/>
      <c r="Q269" s="366"/>
      <c r="R269" s="366"/>
      <c r="S269" s="366"/>
      <c r="T269" s="369" t="s">
        <v>909</v>
      </c>
      <c r="U269" s="367"/>
    </row>
    <row r="270" spans="1:25" s="368" customFormat="1" ht="15.95" customHeight="1">
      <c r="A270" s="366"/>
      <c r="B270" s="366" t="s">
        <v>910</v>
      </c>
      <c r="C270" s="366"/>
      <c r="D270" s="366"/>
      <c r="E270" s="366"/>
      <c r="F270" s="366"/>
      <c r="G270" s="366"/>
      <c r="H270" s="366" t="s">
        <v>943</v>
      </c>
      <c r="I270" s="366"/>
      <c r="J270" s="366"/>
      <c r="K270" s="366"/>
      <c r="L270" s="366" t="s">
        <v>908</v>
      </c>
      <c r="M270" s="366"/>
      <c r="N270" s="366"/>
      <c r="O270" s="366"/>
      <c r="P270" s="366"/>
      <c r="Q270" s="366"/>
      <c r="R270" s="366"/>
      <c r="S270" s="366"/>
      <c r="T270" s="369" t="s">
        <v>909</v>
      </c>
      <c r="U270" s="367"/>
    </row>
    <row r="271" spans="1:25" s="368" customFormat="1" ht="15.95" customHeight="1">
      <c r="A271" s="366"/>
      <c r="B271" s="366" t="s">
        <v>911</v>
      </c>
      <c r="C271" s="366"/>
      <c r="D271" s="366"/>
      <c r="E271" s="366"/>
      <c r="F271" s="366"/>
      <c r="G271" s="366"/>
      <c r="H271" s="366" t="s">
        <v>943</v>
      </c>
      <c r="I271" s="366"/>
      <c r="J271" s="366"/>
      <c r="K271" s="366"/>
      <c r="L271" s="366" t="s">
        <v>908</v>
      </c>
      <c r="M271" s="366"/>
      <c r="N271" s="366"/>
      <c r="O271" s="366"/>
      <c r="P271" s="366"/>
      <c r="Q271" s="366"/>
      <c r="R271" s="366"/>
      <c r="S271" s="366"/>
      <c r="T271" s="369" t="s">
        <v>909</v>
      </c>
      <c r="U271" s="367"/>
    </row>
    <row r="272" spans="1:25" s="368" customFormat="1" ht="15.95" customHeight="1">
      <c r="A272" s="366"/>
      <c r="B272" s="366"/>
      <c r="C272" s="366"/>
      <c r="D272" s="366"/>
      <c r="E272" s="366"/>
      <c r="F272" s="366"/>
      <c r="G272" s="366"/>
      <c r="H272" s="366"/>
      <c r="I272" s="366"/>
      <c r="J272" s="366"/>
      <c r="K272" s="366"/>
      <c r="L272" s="366"/>
      <c r="M272" s="366"/>
      <c r="N272" s="366"/>
      <c r="O272" s="366"/>
      <c r="P272" s="366"/>
      <c r="Q272" s="366"/>
      <c r="R272" s="366"/>
      <c r="S272" s="366"/>
      <c r="T272" s="366"/>
      <c r="U272" s="367"/>
    </row>
    <row r="273" spans="1:21" s="368" customFormat="1" ht="15.95" customHeight="1">
      <c r="A273" s="366" t="s">
        <v>912</v>
      </c>
      <c r="B273" s="366"/>
      <c r="C273" s="366"/>
      <c r="D273" s="366"/>
      <c r="E273" s="366"/>
      <c r="F273" s="366"/>
      <c r="G273" s="366"/>
      <c r="H273" s="366"/>
      <c r="I273" s="366"/>
      <c r="J273" s="366"/>
      <c r="K273" s="366"/>
      <c r="L273" s="366"/>
      <c r="M273" s="366"/>
      <c r="N273" s="366"/>
      <c r="O273" s="366"/>
      <c r="P273" s="366"/>
      <c r="Q273" s="366"/>
      <c r="R273" s="366"/>
      <c r="S273" s="366"/>
      <c r="T273" s="366"/>
      <c r="U273" s="367"/>
    </row>
    <row r="274" spans="1:21" s="368" customFormat="1" ht="15.95" customHeight="1">
      <c r="A274" s="366"/>
      <c r="B274" s="366"/>
      <c r="C274" s="366"/>
      <c r="D274" s="366"/>
      <c r="E274" s="366"/>
      <c r="F274" s="366"/>
      <c r="G274" s="366"/>
      <c r="H274" s="366"/>
      <c r="I274" s="366"/>
      <c r="J274" s="366"/>
      <c r="K274" s="366"/>
      <c r="L274" s="366"/>
      <c r="M274" s="366"/>
      <c r="N274" s="366"/>
      <c r="O274" s="366"/>
      <c r="P274" s="366"/>
      <c r="Q274" s="366"/>
      <c r="R274" s="366"/>
      <c r="S274" s="366"/>
      <c r="T274" s="366"/>
      <c r="U274" s="367"/>
    </row>
    <row r="275" spans="1:21" s="368" customFormat="1" ht="15.95" customHeight="1">
      <c r="A275" s="366" t="s">
        <v>913</v>
      </c>
      <c r="B275" s="366"/>
      <c r="C275" s="366"/>
      <c r="D275" s="366"/>
      <c r="E275" s="366"/>
      <c r="F275" s="366"/>
      <c r="G275" s="366"/>
      <c r="H275" s="366"/>
      <c r="I275" s="366"/>
      <c r="J275" s="366"/>
      <c r="K275" s="366"/>
      <c r="L275" s="366"/>
      <c r="M275" s="366"/>
      <c r="N275" s="366"/>
      <c r="O275" s="366"/>
      <c r="P275" s="366"/>
      <c r="Q275" s="366"/>
      <c r="R275" s="366"/>
      <c r="S275" s="366"/>
      <c r="T275" s="366"/>
      <c r="U275" s="367"/>
    </row>
    <row r="276" spans="1:21" s="368" customFormat="1" ht="15.95" customHeight="1">
      <c r="A276" s="366"/>
      <c r="B276" s="366"/>
      <c r="C276" s="366"/>
      <c r="D276" s="366"/>
      <c r="E276" s="366"/>
      <c r="F276" s="366"/>
      <c r="G276" s="366"/>
      <c r="H276" s="366"/>
      <c r="I276" s="366"/>
      <c r="J276" s="366"/>
      <c r="K276" s="366"/>
      <c r="L276" s="366"/>
      <c r="M276" s="366"/>
      <c r="N276" s="366"/>
      <c r="O276" s="366"/>
      <c r="P276" s="366"/>
      <c r="Q276" s="366"/>
      <c r="R276" s="366"/>
      <c r="S276" s="366"/>
      <c r="T276" s="366"/>
      <c r="U276" s="367"/>
    </row>
    <row r="277" spans="1:21" s="368" customFormat="1" ht="15.95" customHeight="1">
      <c r="A277" s="366"/>
      <c r="B277" s="366"/>
      <c r="C277" s="366"/>
      <c r="D277" s="366"/>
      <c r="E277" s="366"/>
      <c r="F277" s="366"/>
      <c r="G277" s="366"/>
      <c r="H277" s="366"/>
      <c r="I277" s="366"/>
      <c r="J277" s="366"/>
      <c r="K277" s="366"/>
      <c r="L277" s="366"/>
      <c r="M277" s="366"/>
      <c r="N277" s="366"/>
      <c r="O277" s="366"/>
      <c r="P277" s="366"/>
      <c r="Q277" s="366"/>
      <c r="R277" s="366"/>
      <c r="S277" s="366"/>
      <c r="T277" s="366"/>
      <c r="U277" s="367"/>
    </row>
    <row r="278" spans="1:21" s="368" customFormat="1" ht="15.95" customHeight="1">
      <c r="A278" s="366" t="s">
        <v>914</v>
      </c>
      <c r="B278" s="366"/>
      <c r="C278" s="366"/>
      <c r="D278" s="366"/>
      <c r="E278" s="366"/>
      <c r="F278" s="366"/>
      <c r="G278" s="366"/>
      <c r="H278" s="366"/>
      <c r="I278" s="366"/>
      <c r="J278" s="366"/>
      <c r="K278" s="366"/>
      <c r="L278" s="366"/>
      <c r="M278" s="366"/>
      <c r="N278" s="366"/>
      <c r="O278" s="366"/>
      <c r="P278" s="366"/>
      <c r="Q278" s="366"/>
      <c r="R278" s="366"/>
      <c r="S278" s="366"/>
      <c r="T278" s="369" t="s">
        <v>944</v>
      </c>
      <c r="U278" s="367"/>
    </row>
    <row r="279" spans="1:21" s="368" customFormat="1" ht="15.95" customHeight="1">
      <c r="A279" s="366"/>
      <c r="B279" s="366"/>
      <c r="C279" s="366"/>
      <c r="D279" s="366"/>
      <c r="E279" s="366"/>
      <c r="F279" s="366"/>
      <c r="G279" s="366"/>
      <c r="H279" s="366"/>
      <c r="I279" s="366"/>
      <c r="J279" s="366"/>
      <c r="K279" s="366"/>
      <c r="L279" s="366"/>
      <c r="M279" s="366"/>
      <c r="N279" s="366"/>
      <c r="O279" s="366"/>
      <c r="P279" s="366"/>
      <c r="Q279" s="366"/>
      <c r="R279" s="366"/>
      <c r="S279" s="366"/>
      <c r="T279" s="369" t="s">
        <v>945</v>
      </c>
      <c r="U279" s="367"/>
    </row>
    <row r="280" spans="1:21" s="368" customFormat="1" ht="15.95" customHeight="1">
      <c r="A280" s="366"/>
      <c r="B280" s="366"/>
      <c r="C280" s="366"/>
      <c r="D280" s="366"/>
      <c r="E280" s="366"/>
      <c r="F280" s="366"/>
      <c r="G280" s="366"/>
      <c r="H280" s="366"/>
      <c r="I280" s="366"/>
      <c r="J280" s="366"/>
      <c r="K280" s="366"/>
      <c r="L280" s="366"/>
      <c r="M280" s="366"/>
      <c r="N280" s="366"/>
      <c r="O280" s="366"/>
      <c r="P280" s="366"/>
      <c r="Q280" s="366"/>
      <c r="R280" s="366"/>
      <c r="S280" s="366"/>
      <c r="T280" s="369"/>
      <c r="U280" s="367"/>
    </row>
    <row r="281" spans="1:21" s="368" customFormat="1" ht="15.95" customHeight="1">
      <c r="A281" s="366" t="s">
        <v>915</v>
      </c>
      <c r="B281" s="366"/>
      <c r="C281" s="366"/>
      <c r="D281" s="366" t="s">
        <v>946</v>
      </c>
      <c r="E281" s="366"/>
      <c r="F281" s="366"/>
      <c r="G281" s="366"/>
      <c r="H281" s="366"/>
      <c r="I281" s="366"/>
      <c r="J281" s="366"/>
      <c r="K281" s="366"/>
      <c r="L281" s="366"/>
      <c r="M281" s="366"/>
      <c r="N281" s="366"/>
      <c r="O281" s="366"/>
      <c r="P281" s="366"/>
      <c r="Q281" s="366"/>
      <c r="R281" s="366"/>
      <c r="S281" s="366"/>
      <c r="T281" s="366"/>
      <c r="U281" s="367"/>
    </row>
    <row r="282" spans="1:21" s="368" customFormat="1" ht="15.95" customHeight="1">
      <c r="A282" s="366" t="s">
        <v>916</v>
      </c>
      <c r="B282" s="366"/>
      <c r="C282" s="366"/>
      <c r="D282" s="366" t="s">
        <v>947</v>
      </c>
      <c r="E282" s="366"/>
      <c r="F282" s="366"/>
      <c r="G282" s="366"/>
      <c r="H282" s="366"/>
      <c r="I282" s="366"/>
      <c r="J282" s="366"/>
      <c r="K282" s="366"/>
      <c r="L282" s="366"/>
      <c r="M282" s="366"/>
      <c r="N282" s="366"/>
      <c r="O282" s="366"/>
      <c r="P282" s="366"/>
      <c r="Q282" s="366"/>
      <c r="R282" s="366"/>
      <c r="S282" s="366"/>
      <c r="T282" s="366"/>
      <c r="U282" s="367"/>
    </row>
    <row r="283" spans="1:21" s="368" customFormat="1" ht="15.95" customHeight="1">
      <c r="A283" s="366"/>
      <c r="B283" s="366"/>
      <c r="C283" s="366"/>
      <c r="E283" s="366"/>
      <c r="F283" s="366"/>
      <c r="G283" s="366"/>
      <c r="H283" s="366"/>
      <c r="I283" s="366"/>
      <c r="J283" s="366"/>
      <c r="K283" s="366"/>
      <c r="L283" s="366"/>
      <c r="M283" s="366"/>
      <c r="N283" s="366"/>
      <c r="O283" s="366"/>
      <c r="P283" s="366"/>
      <c r="Q283" s="366"/>
      <c r="R283" s="366"/>
      <c r="S283" s="366"/>
      <c r="T283" s="366"/>
      <c r="U283" s="367"/>
    </row>
    <row r="284" spans="1:21" s="368" customFormat="1" ht="15.95" customHeight="1">
      <c r="A284" s="366" t="s">
        <v>917</v>
      </c>
      <c r="B284" s="366"/>
      <c r="C284" s="366"/>
      <c r="D284" s="366"/>
      <c r="E284" s="366"/>
      <c r="F284" s="366"/>
      <c r="G284" s="366"/>
      <c r="H284" s="366"/>
      <c r="I284" s="366"/>
      <c r="J284" s="366"/>
      <c r="K284" s="366"/>
      <c r="L284" s="366"/>
      <c r="M284" s="366"/>
      <c r="N284" s="366"/>
      <c r="O284" s="366"/>
      <c r="P284" s="366"/>
      <c r="Q284" s="366"/>
      <c r="R284" s="366"/>
      <c r="S284" s="366"/>
      <c r="T284" s="366"/>
      <c r="U284" s="367"/>
    </row>
    <row r="285" spans="1:21" s="368" customFormat="1" ht="15.95" customHeight="1">
      <c r="A285" s="366"/>
      <c r="B285" s="370" t="s">
        <v>918</v>
      </c>
      <c r="C285" s="366" t="s">
        <v>919</v>
      </c>
      <c r="D285" s="366"/>
      <c r="E285" s="366"/>
      <c r="F285" s="366"/>
      <c r="G285" s="366"/>
      <c r="H285" s="366"/>
      <c r="I285" s="366"/>
      <c r="J285" s="366"/>
      <c r="K285" s="366"/>
      <c r="L285" s="366"/>
      <c r="M285" s="366"/>
      <c r="N285" s="366"/>
      <c r="O285" s="366"/>
      <c r="P285" s="366"/>
      <c r="Q285" s="366"/>
      <c r="R285" s="366"/>
      <c r="S285" s="366"/>
      <c r="T285" s="366"/>
      <c r="U285" s="367"/>
    </row>
    <row r="286" spans="1:21" s="368" customFormat="1" ht="15.95" customHeight="1">
      <c r="A286" s="366"/>
      <c r="B286" s="370" t="s">
        <v>920</v>
      </c>
      <c r="C286" s="366" t="s">
        <v>921</v>
      </c>
      <c r="D286" s="366"/>
      <c r="E286" s="366"/>
      <c r="F286" s="366"/>
      <c r="G286" s="366"/>
      <c r="H286" s="366"/>
      <c r="I286" s="366"/>
      <c r="J286" s="366"/>
      <c r="K286" s="366"/>
      <c r="L286" s="366"/>
      <c r="M286" s="366"/>
      <c r="N286" s="366"/>
      <c r="O286" s="366"/>
      <c r="P286" s="366"/>
      <c r="Q286" s="366"/>
      <c r="R286" s="366"/>
      <c r="S286" s="366"/>
      <c r="T286" s="366"/>
      <c r="U286" s="367"/>
    </row>
    <row r="287" spans="1:21" s="368" customFormat="1" ht="15.95" customHeight="1">
      <c r="A287" s="366"/>
      <c r="B287" s="370" t="s">
        <v>922</v>
      </c>
      <c r="C287" s="366" t="s">
        <v>923</v>
      </c>
      <c r="D287" s="366"/>
      <c r="E287" s="366"/>
      <c r="F287" s="366"/>
      <c r="G287" s="366"/>
      <c r="H287" s="366"/>
      <c r="I287" s="366"/>
      <c r="J287" s="366"/>
      <c r="K287" s="366"/>
      <c r="L287" s="366"/>
      <c r="M287" s="366"/>
      <c r="N287" s="366"/>
      <c r="O287" s="366"/>
      <c r="P287" s="366"/>
      <c r="Q287" s="366"/>
      <c r="R287" s="366"/>
      <c r="S287" s="366"/>
      <c r="T287" s="366"/>
      <c r="U287" s="367"/>
    </row>
    <row r="288" spans="1:21" s="368" customFormat="1" ht="15.95" customHeight="1">
      <c r="A288" s="366"/>
      <c r="B288" s="370" t="s">
        <v>924</v>
      </c>
      <c r="C288" s="366" t="s">
        <v>925</v>
      </c>
      <c r="D288" s="366"/>
      <c r="E288" s="366"/>
      <c r="F288" s="366"/>
      <c r="G288" s="366"/>
      <c r="H288" s="366"/>
      <c r="I288" s="366"/>
      <c r="J288" s="366"/>
      <c r="K288" s="366"/>
      <c r="L288" s="366"/>
      <c r="M288" s="366"/>
      <c r="N288" s="366"/>
      <c r="O288" s="366"/>
      <c r="P288" s="366"/>
      <c r="Q288" s="366"/>
      <c r="R288" s="366"/>
      <c r="S288" s="366"/>
      <c r="T288" s="366"/>
      <c r="U288" s="367"/>
    </row>
    <row r="289" spans="1:24" s="368" customFormat="1" ht="15.95" customHeight="1">
      <c r="A289" s="366"/>
      <c r="B289" s="370" t="s">
        <v>926</v>
      </c>
      <c r="C289" s="366" t="s">
        <v>927</v>
      </c>
      <c r="D289" s="366"/>
      <c r="E289" s="366"/>
      <c r="F289" s="366"/>
      <c r="G289" s="366"/>
      <c r="H289" s="366"/>
      <c r="I289" s="366"/>
      <c r="J289" s="366"/>
      <c r="K289" s="366"/>
      <c r="L289" s="366"/>
      <c r="M289" s="366"/>
      <c r="N289" s="366"/>
      <c r="O289" s="366"/>
      <c r="P289" s="366"/>
      <c r="Q289" s="366"/>
      <c r="R289" s="366"/>
      <c r="S289" s="366"/>
      <c r="T289" s="366"/>
      <c r="U289" s="367"/>
    </row>
    <row r="290" spans="1:24" s="368" customFormat="1" ht="15.95" customHeight="1">
      <c r="A290" s="366"/>
      <c r="B290" s="370" t="s">
        <v>928</v>
      </c>
      <c r="C290" s="366" t="s">
        <v>929</v>
      </c>
      <c r="D290" s="366"/>
      <c r="E290" s="366"/>
      <c r="F290" s="366"/>
      <c r="G290" s="366"/>
      <c r="H290" s="366"/>
      <c r="I290" s="366"/>
      <c r="J290" s="366"/>
      <c r="K290" s="366"/>
      <c r="L290" s="366"/>
      <c r="M290" s="366"/>
      <c r="N290" s="366"/>
      <c r="O290" s="366"/>
      <c r="P290" s="366"/>
      <c r="Q290" s="366"/>
      <c r="R290" s="366"/>
      <c r="S290" s="366"/>
      <c r="T290" s="366"/>
      <c r="U290" s="366"/>
      <c r="V290" s="366"/>
      <c r="W290" s="366"/>
      <c r="X290" s="366"/>
    </row>
    <row r="291" spans="1:24" s="368" customFormat="1" ht="18.75" customHeight="1">
      <c r="A291" s="366" t="s">
        <v>930</v>
      </c>
      <c r="B291" s="366"/>
      <c r="C291" s="366"/>
      <c r="D291" s="366"/>
      <c r="E291" s="366"/>
      <c r="F291" s="366"/>
      <c r="G291" s="366"/>
      <c r="H291" s="366"/>
      <c r="I291" s="366"/>
      <c r="J291" s="366"/>
      <c r="K291" s="366"/>
      <c r="L291" s="366"/>
      <c r="M291" s="366"/>
      <c r="N291" s="366"/>
      <c r="O291" s="366"/>
      <c r="P291" s="366"/>
      <c r="Q291" s="366"/>
      <c r="R291" s="366"/>
      <c r="S291" s="366"/>
      <c r="T291" s="369" t="s">
        <v>948</v>
      </c>
      <c r="U291" s="366"/>
      <c r="V291" s="366"/>
      <c r="W291" s="366"/>
      <c r="X291" s="366"/>
    </row>
    <row r="292" spans="1:24" s="368" customFormat="1" ht="18.75" customHeight="1">
      <c r="A292" s="366" t="s">
        <v>931</v>
      </c>
      <c r="B292" s="366"/>
      <c r="C292" s="366"/>
      <c r="D292" s="366"/>
      <c r="E292" s="366"/>
      <c r="F292" s="366"/>
      <c r="G292" s="366"/>
      <c r="H292" s="366"/>
      <c r="I292" s="366"/>
      <c r="J292" s="366"/>
      <c r="K292" s="366"/>
      <c r="L292" s="366"/>
      <c r="M292" s="366"/>
      <c r="N292" s="366"/>
      <c r="O292" s="366"/>
      <c r="P292" s="366"/>
      <c r="Q292" s="366"/>
      <c r="R292" s="366"/>
      <c r="S292" s="366"/>
      <c r="T292" s="366"/>
      <c r="U292" s="366"/>
      <c r="V292" s="366"/>
      <c r="W292" s="366"/>
      <c r="X292" s="366"/>
    </row>
    <row r="293" spans="1:24" s="368" customFormat="1" ht="18.75" customHeight="1">
      <c r="A293" s="366" t="s">
        <v>932</v>
      </c>
      <c r="B293" s="366"/>
      <c r="C293" s="366"/>
      <c r="D293" s="366"/>
      <c r="E293" s="366"/>
      <c r="F293" s="366"/>
      <c r="G293" s="366"/>
      <c r="H293" s="366"/>
      <c r="I293" s="366"/>
      <c r="J293" s="366"/>
      <c r="K293" s="366"/>
      <c r="L293" s="366"/>
      <c r="M293" s="366"/>
      <c r="N293" s="366"/>
      <c r="O293" s="366"/>
      <c r="P293" s="366"/>
      <c r="Q293" s="366"/>
      <c r="R293" s="366"/>
      <c r="S293" s="366"/>
      <c r="T293" s="369" t="s">
        <v>949</v>
      </c>
      <c r="U293" s="366"/>
      <c r="V293" s="366"/>
      <c r="W293" s="366"/>
      <c r="X293" s="366"/>
    </row>
    <row r="294" spans="1:24" s="368" customFormat="1" ht="18.75" customHeight="1">
      <c r="A294" s="366"/>
      <c r="B294" s="366"/>
      <c r="C294" s="366"/>
      <c r="D294" s="366"/>
      <c r="E294" s="366"/>
      <c r="F294" s="366"/>
      <c r="G294" s="366"/>
      <c r="H294" s="366"/>
      <c r="I294" s="366"/>
      <c r="J294" s="366"/>
      <c r="K294" s="366"/>
      <c r="L294" s="366"/>
      <c r="M294" s="366"/>
      <c r="N294" s="366"/>
      <c r="O294" s="366"/>
      <c r="P294" s="366"/>
      <c r="Q294" s="366"/>
      <c r="R294" s="366"/>
      <c r="S294" s="366"/>
      <c r="T294" s="366"/>
      <c r="U294" s="366"/>
      <c r="V294" s="366"/>
      <c r="W294" s="366"/>
      <c r="X294" s="366"/>
    </row>
    <row r="295" spans="1:24" s="368" customFormat="1" ht="18.75" customHeight="1">
      <c r="A295" s="366"/>
      <c r="B295" s="366"/>
      <c r="C295" s="366"/>
      <c r="D295" s="366"/>
      <c r="E295" s="366"/>
      <c r="F295" s="366"/>
      <c r="G295" s="366"/>
      <c r="H295" s="366"/>
      <c r="I295" s="366"/>
      <c r="J295" s="366"/>
      <c r="K295" s="366"/>
      <c r="L295" s="366"/>
      <c r="M295" s="366"/>
      <c r="N295" s="366"/>
      <c r="O295" s="366"/>
      <c r="P295" s="366"/>
      <c r="Q295" s="366"/>
      <c r="R295" s="366"/>
      <c r="S295" s="366"/>
      <c r="T295" s="366"/>
      <c r="U295" s="366"/>
      <c r="V295" s="366"/>
      <c r="W295" s="366"/>
      <c r="X295" s="366"/>
    </row>
    <row r="296" spans="1:24" s="368" customFormat="1" ht="18.75" customHeight="1">
      <c r="A296" s="616" t="s">
        <v>933</v>
      </c>
      <c r="B296" s="616"/>
      <c r="C296" s="616"/>
      <c r="D296" s="616"/>
      <c r="E296" s="616"/>
      <c r="F296" s="616"/>
      <c r="G296" s="616"/>
      <c r="H296" s="616"/>
      <c r="I296" s="616"/>
      <c r="J296" s="616"/>
      <c r="K296" s="616"/>
      <c r="L296" s="616"/>
      <c r="M296" s="616"/>
      <c r="N296" s="616"/>
      <c r="O296" s="616"/>
      <c r="P296" s="616"/>
      <c r="Q296" s="616"/>
      <c r="R296" s="616"/>
      <c r="S296" s="616"/>
      <c r="T296" s="616"/>
      <c r="U296" s="366"/>
      <c r="V296" s="366"/>
      <c r="W296" s="366"/>
      <c r="X296" s="366"/>
    </row>
    <row r="297" spans="1:24" s="368" customFormat="1" ht="18.75" customHeight="1">
      <c r="A297" s="616" t="s">
        <v>950</v>
      </c>
      <c r="B297" s="616"/>
      <c r="C297" s="616"/>
      <c r="D297" s="616"/>
      <c r="E297" s="616"/>
      <c r="F297" s="616"/>
      <c r="G297" s="616"/>
      <c r="H297" s="616"/>
      <c r="I297" s="616"/>
      <c r="J297" s="616"/>
      <c r="K297" s="616"/>
      <c r="L297" s="616"/>
      <c r="M297" s="616"/>
      <c r="N297" s="616"/>
      <c r="O297" s="616"/>
      <c r="P297" s="616"/>
      <c r="Q297" s="616"/>
      <c r="R297" s="616"/>
      <c r="S297" s="616"/>
      <c r="T297" s="616"/>
      <c r="U297" s="366"/>
      <c r="V297" s="366"/>
      <c r="W297" s="366"/>
      <c r="X297" s="366"/>
    </row>
    <row r="298" spans="1:24" s="368" customFormat="1" ht="18.75" customHeight="1">
      <c r="A298" s="366"/>
      <c r="B298" s="366"/>
      <c r="C298" s="366"/>
      <c r="D298" s="366"/>
      <c r="E298" s="366"/>
      <c r="F298" s="366"/>
      <c r="G298" s="366"/>
      <c r="H298" s="366"/>
      <c r="I298" s="366"/>
      <c r="J298" s="366"/>
      <c r="K298" s="366"/>
      <c r="L298" s="366"/>
      <c r="M298" s="366"/>
      <c r="N298" s="366"/>
      <c r="O298" s="366"/>
      <c r="P298" s="366"/>
      <c r="Q298" s="366"/>
      <c r="R298" s="366"/>
      <c r="S298" s="366"/>
      <c r="T298" s="366"/>
      <c r="U298" s="366"/>
      <c r="V298" s="366"/>
      <c r="W298" s="366"/>
      <c r="X298" s="366"/>
    </row>
    <row r="299" spans="1:24" s="368" customFormat="1" ht="18.75" customHeight="1">
      <c r="B299" s="366"/>
      <c r="C299" s="614" t="s">
        <v>934</v>
      </c>
      <c r="D299" s="614"/>
      <c r="E299" s="614"/>
      <c r="F299" s="366"/>
      <c r="G299" s="366" t="s">
        <v>951</v>
      </c>
      <c r="H299" s="366"/>
      <c r="I299" s="366"/>
      <c r="J299" s="366"/>
      <c r="K299" s="366"/>
      <c r="L299" s="366"/>
      <c r="M299" s="366"/>
      <c r="N299" s="366" t="s">
        <v>935</v>
      </c>
      <c r="O299" s="366"/>
      <c r="P299" s="366" t="s">
        <v>952</v>
      </c>
      <c r="Q299" s="366"/>
      <c r="R299" s="366"/>
      <c r="S299" s="366"/>
      <c r="T299" s="366"/>
      <c r="U299" s="366"/>
      <c r="V299" s="366"/>
      <c r="W299" s="366"/>
      <c r="X299" s="366"/>
    </row>
    <row r="300" spans="1:24" s="368" customFormat="1" ht="18.75" customHeight="1">
      <c r="B300" s="366"/>
      <c r="C300" s="614" t="s">
        <v>936</v>
      </c>
      <c r="D300" s="614"/>
      <c r="E300" s="614"/>
      <c r="F300" s="366"/>
      <c r="G300" s="617">
        <v>0.93799999999999994</v>
      </c>
      <c r="H300" s="617"/>
      <c r="I300" s="366"/>
      <c r="J300" s="366"/>
      <c r="K300" s="366"/>
      <c r="L300" s="366"/>
      <c r="M300" s="366"/>
      <c r="N300" s="366" t="s">
        <v>937</v>
      </c>
      <c r="O300" s="366"/>
      <c r="P300" s="618">
        <v>0.95899999999999996</v>
      </c>
      <c r="Q300" s="618"/>
      <c r="R300" s="366"/>
      <c r="S300" s="366"/>
      <c r="T300" s="366"/>
      <c r="U300" s="366"/>
      <c r="V300" s="366"/>
      <c r="W300" s="366"/>
      <c r="X300" s="366"/>
    </row>
    <row r="301" spans="1:24" s="368" customFormat="1" ht="18.75" customHeight="1">
      <c r="B301" s="366"/>
      <c r="C301" s="614" t="s">
        <v>935</v>
      </c>
      <c r="D301" s="614"/>
      <c r="E301" s="614"/>
      <c r="F301" s="366"/>
      <c r="G301" s="366" t="s">
        <v>953</v>
      </c>
      <c r="H301" s="366"/>
      <c r="I301" s="366"/>
      <c r="J301" s="366"/>
      <c r="K301" s="366"/>
      <c r="L301" s="366"/>
      <c r="M301" s="366"/>
      <c r="N301" s="366"/>
      <c r="O301" s="366"/>
      <c r="P301" s="366"/>
      <c r="Q301" s="366"/>
      <c r="R301" s="366"/>
      <c r="S301" s="366"/>
      <c r="T301" s="366"/>
      <c r="U301" s="366"/>
      <c r="V301" s="366"/>
      <c r="W301" s="366"/>
      <c r="X301" s="366"/>
    </row>
    <row r="302" spans="1:24" s="368" customFormat="1" ht="18.75" customHeight="1">
      <c r="B302" s="366"/>
      <c r="C302" s="614" t="s">
        <v>938</v>
      </c>
      <c r="D302" s="614"/>
      <c r="E302" s="614"/>
      <c r="F302" s="366"/>
      <c r="G302" s="366"/>
      <c r="H302" s="366"/>
      <c r="I302" s="366"/>
      <c r="J302" s="366"/>
      <c r="K302" s="366"/>
      <c r="L302" s="366"/>
      <c r="M302" s="366"/>
      <c r="N302" s="366"/>
      <c r="O302" s="366"/>
      <c r="P302" s="366"/>
      <c r="Q302" s="366"/>
      <c r="R302" s="366"/>
      <c r="S302" s="366"/>
      <c r="T302" s="366"/>
      <c r="U302" s="366"/>
      <c r="V302" s="366"/>
      <c r="W302" s="366"/>
      <c r="X302" s="366"/>
    </row>
    <row r="303" spans="1:24" s="368" customFormat="1" ht="18.75" customHeight="1">
      <c r="B303" s="366"/>
      <c r="C303" s="614" t="s">
        <v>939</v>
      </c>
      <c r="D303" s="614"/>
      <c r="E303" s="614"/>
      <c r="F303" s="366"/>
      <c r="G303" s="366" t="s">
        <v>954</v>
      </c>
      <c r="H303" s="366"/>
      <c r="I303" s="366"/>
      <c r="J303" s="366"/>
      <c r="K303" s="366"/>
      <c r="L303" s="366"/>
      <c r="M303" s="366"/>
      <c r="N303" s="366"/>
      <c r="O303" s="366"/>
      <c r="P303" s="366"/>
      <c r="Q303" s="366"/>
      <c r="R303" s="366"/>
      <c r="S303" s="366"/>
      <c r="T303" s="366"/>
      <c r="U303" s="366"/>
      <c r="V303" s="366"/>
      <c r="W303" s="366"/>
      <c r="X303" s="366"/>
    </row>
    <row r="304" spans="1:24" s="368" customFormat="1" ht="18.75" customHeight="1">
      <c r="B304" s="366"/>
      <c r="C304" s="614" t="s">
        <v>940</v>
      </c>
      <c r="D304" s="614"/>
      <c r="E304" s="614"/>
      <c r="F304" s="366"/>
      <c r="G304" s="366"/>
      <c r="H304" s="366"/>
      <c r="I304" s="366"/>
      <c r="J304" s="366"/>
      <c r="K304" s="366"/>
      <c r="L304" s="366"/>
      <c r="M304" s="366"/>
      <c r="N304" s="366"/>
      <c r="O304" s="366"/>
      <c r="P304" s="366"/>
      <c r="Q304" s="366"/>
      <c r="R304" s="366"/>
      <c r="S304" s="366"/>
      <c r="T304" s="366"/>
      <c r="U304" s="366"/>
      <c r="V304" s="366"/>
      <c r="W304" s="366"/>
      <c r="X304" s="366"/>
    </row>
    <row r="305" spans="1:38" s="368" customFormat="1" ht="18.75" customHeight="1">
      <c r="B305" s="366"/>
      <c r="C305" s="614" t="s">
        <v>941</v>
      </c>
      <c r="D305" s="614"/>
      <c r="E305" s="614"/>
      <c r="F305" s="366"/>
      <c r="G305" s="366"/>
      <c r="H305" s="366"/>
      <c r="I305" s="366"/>
      <c r="J305" s="366"/>
      <c r="K305" s="366"/>
      <c r="L305" s="366"/>
      <c r="M305" s="366"/>
      <c r="N305" s="366"/>
      <c r="O305" s="366"/>
      <c r="P305" s="366"/>
      <c r="Q305" s="366"/>
      <c r="R305" s="366"/>
      <c r="S305" s="366"/>
      <c r="T305" s="366"/>
      <c r="U305" s="366"/>
      <c r="V305" s="366"/>
      <c r="W305" s="366"/>
      <c r="X305" s="366"/>
    </row>
    <row r="306" spans="1:38" s="368" customFormat="1" ht="18.75" customHeight="1">
      <c r="A306" s="366"/>
      <c r="B306" s="366"/>
      <c r="C306" s="366"/>
      <c r="D306" s="366"/>
      <c r="E306" s="366"/>
      <c r="F306" s="366"/>
      <c r="G306" s="366"/>
      <c r="H306" s="366"/>
      <c r="I306" s="366"/>
      <c r="J306" s="366"/>
      <c r="K306" s="366"/>
      <c r="L306" s="366"/>
      <c r="M306" s="366"/>
      <c r="N306" s="366"/>
      <c r="O306" s="366"/>
      <c r="P306" s="366"/>
      <c r="Q306" s="366"/>
      <c r="R306" s="366"/>
      <c r="S306" s="366"/>
      <c r="T306" s="366"/>
      <c r="U306" s="366"/>
      <c r="V306" s="366"/>
      <c r="W306" s="366"/>
      <c r="X306" s="366"/>
    </row>
    <row r="307" spans="1:38" s="368" customFormat="1" ht="18.75" customHeight="1">
      <c r="A307" s="366"/>
      <c r="B307" s="366"/>
      <c r="C307" s="366"/>
      <c r="D307" s="366"/>
      <c r="E307" s="366"/>
      <c r="F307" s="366"/>
      <c r="G307" s="366"/>
      <c r="H307" s="366"/>
      <c r="I307" s="366"/>
      <c r="J307" s="366"/>
      <c r="K307" s="366"/>
      <c r="L307" s="366"/>
      <c r="M307" s="366"/>
      <c r="N307" s="366"/>
      <c r="O307" s="366"/>
      <c r="P307" s="366"/>
      <c r="Q307" s="366"/>
      <c r="R307" s="366"/>
      <c r="S307" s="366"/>
      <c r="T307" s="366"/>
      <c r="U307" s="366"/>
      <c r="V307" s="366"/>
      <c r="W307" s="366"/>
      <c r="X307" s="366"/>
    </row>
    <row r="308" spans="1:38" s="368" customFormat="1" ht="18.75" customHeight="1">
      <c r="A308" s="366"/>
      <c r="B308" s="366"/>
      <c r="C308" s="366"/>
      <c r="D308" s="366"/>
      <c r="E308" s="366"/>
      <c r="F308" s="366"/>
      <c r="G308" s="366" t="s">
        <v>942</v>
      </c>
      <c r="H308" s="366"/>
      <c r="I308" s="366"/>
      <c r="J308" s="366"/>
      <c r="K308" s="370" t="s">
        <v>955</v>
      </c>
      <c r="L308" s="366"/>
      <c r="M308" s="366"/>
      <c r="N308" s="366"/>
      <c r="O308" s="366"/>
      <c r="P308" s="366"/>
      <c r="Q308" s="366"/>
      <c r="R308" s="366"/>
      <c r="S308" s="366"/>
      <c r="T308" s="366"/>
      <c r="U308" s="366"/>
      <c r="V308" s="366"/>
      <c r="W308" s="366"/>
      <c r="X308" s="366"/>
    </row>
    <row r="309" spans="1:38" s="368" customFormat="1" ht="18.75" customHeight="1">
      <c r="A309" s="366"/>
      <c r="B309" s="366"/>
      <c r="C309" s="366"/>
      <c r="D309" s="366"/>
      <c r="E309" s="366"/>
      <c r="F309" s="366"/>
      <c r="G309" s="366"/>
      <c r="H309" s="366"/>
      <c r="I309" s="366"/>
      <c r="J309" s="366"/>
      <c r="K309" s="366" t="s">
        <v>956</v>
      </c>
      <c r="L309" s="366"/>
      <c r="M309" s="366"/>
      <c r="N309" s="366"/>
      <c r="O309" s="366"/>
      <c r="P309" s="366"/>
      <c r="Q309" s="366"/>
      <c r="R309" s="366"/>
      <c r="S309" s="366"/>
      <c r="T309" s="366"/>
      <c r="U309" s="366"/>
      <c r="V309" s="366"/>
      <c r="W309" s="366"/>
      <c r="X309" s="366"/>
    </row>
    <row r="310" spans="1:38" s="368" customFormat="1" ht="18.75" customHeight="1">
      <c r="A310" s="366"/>
      <c r="B310" s="366"/>
      <c r="C310" s="366"/>
      <c r="D310" s="366"/>
      <c r="E310" s="366"/>
      <c r="F310" s="366"/>
      <c r="G310" s="366"/>
      <c r="H310" s="366"/>
      <c r="I310" s="366"/>
      <c r="J310" s="366"/>
      <c r="K310" s="366"/>
      <c r="L310" s="366"/>
      <c r="M310" s="366"/>
      <c r="N310" s="366"/>
      <c r="O310" s="366"/>
      <c r="P310" s="366"/>
      <c r="Q310" s="366"/>
      <c r="R310" s="366"/>
      <c r="S310" s="366"/>
      <c r="T310" s="366"/>
      <c r="U310" s="366"/>
      <c r="V310" s="366"/>
      <c r="W310" s="366"/>
      <c r="X310" s="366"/>
    </row>
    <row r="311" spans="1:38" s="373" customFormat="1" ht="17.100000000000001" customHeight="1">
      <c r="A311" s="371"/>
      <c r="B311" s="371"/>
      <c r="C311" s="371"/>
      <c r="D311" s="371"/>
      <c r="E311" s="371"/>
      <c r="F311" s="371"/>
      <c r="G311" s="371"/>
      <c r="H311" s="371"/>
      <c r="I311" s="371"/>
      <c r="J311" s="371"/>
      <c r="K311" s="371"/>
      <c r="L311" s="371"/>
      <c r="M311" s="371"/>
      <c r="N311" s="371"/>
      <c r="O311" s="371"/>
      <c r="P311" s="371"/>
      <c r="Q311" s="371"/>
      <c r="R311" s="371"/>
      <c r="S311" s="371"/>
      <c r="T311" s="371"/>
      <c r="U311" s="372"/>
    </row>
    <row r="312" spans="1:38" s="373" customFormat="1" ht="17.100000000000001" customHeight="1">
      <c r="A312" s="371"/>
      <c r="B312" s="371"/>
      <c r="C312" s="371"/>
      <c r="D312" s="371"/>
      <c r="E312" s="371"/>
      <c r="F312" s="371"/>
      <c r="G312" s="371"/>
      <c r="H312" s="371"/>
      <c r="I312" s="371"/>
      <c r="J312" s="371"/>
      <c r="K312" s="371"/>
      <c r="L312" s="371"/>
      <c r="M312" s="371"/>
      <c r="N312" s="371"/>
      <c r="O312" s="371"/>
      <c r="P312" s="371"/>
      <c r="Q312" s="371"/>
      <c r="R312" s="371"/>
      <c r="S312" s="371"/>
      <c r="T312" s="371"/>
      <c r="U312" s="372"/>
    </row>
    <row r="313" spans="1:38" s="373" customFormat="1" ht="17.100000000000001" customHeight="1">
      <c r="A313" s="371"/>
      <c r="B313" s="371"/>
      <c r="C313" s="371"/>
      <c r="D313" s="371"/>
      <c r="E313" s="371"/>
      <c r="F313" s="371"/>
      <c r="G313" s="371"/>
      <c r="H313" s="371"/>
      <c r="I313" s="371"/>
      <c r="J313" s="371"/>
      <c r="K313" s="371"/>
      <c r="L313" s="371"/>
      <c r="M313" s="371"/>
      <c r="N313" s="371"/>
      <c r="O313" s="371"/>
      <c r="P313" s="371"/>
      <c r="Q313" s="371"/>
      <c r="R313" s="371"/>
      <c r="S313" s="371"/>
      <c r="T313" s="371"/>
      <c r="U313" s="372"/>
    </row>
    <row r="314" spans="1:38" s="373" customFormat="1" ht="17.100000000000001" customHeight="1">
      <c r="A314" s="371"/>
      <c r="B314" s="371"/>
      <c r="C314" s="371"/>
      <c r="D314" s="371"/>
      <c r="E314" s="371"/>
      <c r="F314" s="371"/>
      <c r="G314" s="371"/>
      <c r="H314" s="371"/>
      <c r="I314" s="371"/>
      <c r="J314" s="371"/>
      <c r="K314" s="371"/>
      <c r="L314" s="371"/>
      <c r="M314" s="371"/>
      <c r="N314" s="371"/>
      <c r="O314" s="371"/>
      <c r="P314" s="371"/>
      <c r="Q314" s="371"/>
      <c r="R314" s="371"/>
      <c r="S314" s="371"/>
      <c r="T314" s="371"/>
      <c r="U314" s="372"/>
    </row>
    <row r="315" spans="1:38" s="373" customFormat="1" ht="17.100000000000001" customHeight="1">
      <c r="A315" s="371"/>
      <c r="B315" s="371"/>
      <c r="C315" s="371"/>
      <c r="D315" s="371"/>
      <c r="E315" s="371"/>
      <c r="F315" s="371"/>
      <c r="G315" s="371"/>
      <c r="H315" s="371"/>
      <c r="I315" s="371"/>
      <c r="J315" s="371"/>
      <c r="K315" s="371"/>
      <c r="L315" s="371"/>
      <c r="M315" s="371"/>
      <c r="N315" s="371"/>
      <c r="O315" s="371"/>
      <c r="P315" s="371"/>
      <c r="Q315" s="371"/>
      <c r="R315" s="371"/>
      <c r="S315" s="371"/>
      <c r="T315" s="371"/>
      <c r="U315" s="372"/>
    </row>
    <row r="316" spans="1:38" s="373" customFormat="1" ht="17.100000000000001" customHeight="1">
      <c r="A316" s="371"/>
      <c r="B316" s="371"/>
      <c r="C316" s="371"/>
      <c r="D316" s="371"/>
      <c r="E316" s="371"/>
      <c r="F316" s="371"/>
      <c r="G316" s="371"/>
      <c r="H316" s="371"/>
      <c r="I316" s="371"/>
      <c r="J316" s="371"/>
      <c r="K316" s="371"/>
      <c r="L316" s="371"/>
      <c r="M316" s="371"/>
      <c r="N316" s="371"/>
      <c r="O316" s="371"/>
      <c r="P316" s="371"/>
      <c r="Q316" s="371"/>
      <c r="R316" s="371"/>
      <c r="S316" s="371"/>
      <c r="T316" s="371"/>
      <c r="U316" s="372"/>
    </row>
    <row r="317" spans="1:38" s="373" customFormat="1" ht="17.100000000000001" customHeight="1">
      <c r="A317" s="371"/>
      <c r="B317" s="371"/>
      <c r="C317" s="371"/>
      <c r="D317" s="371"/>
      <c r="E317" s="371"/>
      <c r="F317" s="371"/>
      <c r="G317" s="371"/>
      <c r="H317" s="371"/>
      <c r="I317" s="371"/>
      <c r="J317" s="371"/>
      <c r="K317" s="371"/>
      <c r="L317" s="371"/>
      <c r="M317" s="371"/>
      <c r="N317" s="371"/>
      <c r="O317" s="371"/>
      <c r="P317" s="371"/>
      <c r="Q317" s="371"/>
      <c r="R317" s="371"/>
      <c r="S317" s="371"/>
      <c r="T317" s="371"/>
      <c r="U317" s="372"/>
    </row>
    <row r="318" spans="1:38" ht="17.100000000000001" customHeight="1">
      <c r="A318" s="110"/>
      <c r="B318" s="110"/>
      <c r="C318" s="110"/>
      <c r="D318" s="110"/>
      <c r="E318" s="110"/>
      <c r="F318" s="110"/>
      <c r="G318" s="110"/>
      <c r="H318" s="110"/>
      <c r="I318" s="110"/>
      <c r="J318" s="110"/>
      <c r="K318" s="110"/>
      <c r="L318" s="110"/>
      <c r="M318" s="110"/>
      <c r="N318" s="110"/>
      <c r="O318" s="110"/>
      <c r="P318" s="110"/>
      <c r="Q318" s="110"/>
      <c r="R318" s="110"/>
      <c r="S318" s="110"/>
      <c r="T318" s="110"/>
      <c r="U318" s="111"/>
      <c r="AK318" s="109"/>
      <c r="AL318" s="109"/>
    </row>
    <row r="319" spans="1:38" ht="17.100000000000001" customHeight="1">
      <c r="A319" s="110"/>
      <c r="B319" s="110"/>
      <c r="C319" s="110"/>
      <c r="D319" s="110"/>
      <c r="E319" s="110"/>
      <c r="F319" s="110"/>
      <c r="G319" s="110"/>
      <c r="H319" s="110"/>
      <c r="I319" s="110"/>
      <c r="J319" s="110"/>
      <c r="K319" s="110"/>
      <c r="L319" s="110"/>
      <c r="M319" s="110"/>
      <c r="N319" s="110"/>
      <c r="O319" s="110"/>
      <c r="P319" s="110"/>
      <c r="Q319" s="110"/>
      <c r="R319" s="110"/>
      <c r="S319" s="110"/>
      <c r="T319" s="110"/>
      <c r="U319" s="111"/>
      <c r="AK319" s="109"/>
      <c r="AL319" s="109"/>
    </row>
    <row r="320" spans="1:38" ht="17.100000000000001" customHeight="1">
      <c r="A320" s="110"/>
      <c r="B320" s="110"/>
      <c r="C320" s="110"/>
      <c r="D320" s="110"/>
      <c r="E320" s="110"/>
      <c r="F320" s="110"/>
      <c r="G320" s="110"/>
      <c r="H320" s="110"/>
      <c r="I320" s="110"/>
      <c r="J320" s="110"/>
      <c r="K320" s="110"/>
      <c r="L320" s="110"/>
      <c r="M320" s="110"/>
      <c r="N320" s="110"/>
      <c r="O320" s="110"/>
      <c r="P320" s="110"/>
      <c r="Q320" s="110"/>
      <c r="R320" s="110"/>
      <c r="S320" s="110"/>
      <c r="T320" s="110"/>
      <c r="U320" s="111"/>
      <c r="AK320" s="109"/>
      <c r="AL320" s="109"/>
    </row>
    <row r="321" spans="1:38" ht="17.100000000000001" customHeight="1">
      <c r="A321" s="110"/>
      <c r="B321" s="110"/>
      <c r="C321" s="110"/>
      <c r="D321" s="110"/>
      <c r="E321" s="110"/>
      <c r="F321" s="110"/>
      <c r="G321" s="110"/>
      <c r="H321" s="110"/>
      <c r="I321" s="110"/>
      <c r="J321" s="110"/>
      <c r="K321" s="110"/>
      <c r="L321" s="110"/>
      <c r="M321" s="110"/>
      <c r="N321" s="110"/>
      <c r="O321" s="110"/>
      <c r="P321" s="110"/>
      <c r="Q321" s="110"/>
      <c r="R321" s="110"/>
      <c r="S321" s="110"/>
      <c r="T321" s="110"/>
      <c r="U321" s="111"/>
      <c r="AK321" s="109"/>
      <c r="AL321" s="109"/>
    </row>
    <row r="322" spans="1:38" ht="17.100000000000001" customHeight="1">
      <c r="A322" s="110"/>
      <c r="B322" s="110"/>
      <c r="C322" s="110"/>
      <c r="D322" s="110"/>
      <c r="E322" s="110"/>
      <c r="F322" s="110"/>
      <c r="G322" s="110"/>
      <c r="H322" s="110"/>
      <c r="I322" s="110"/>
      <c r="J322" s="110"/>
      <c r="K322" s="110"/>
      <c r="L322" s="110"/>
      <c r="M322" s="110"/>
      <c r="N322" s="110"/>
      <c r="O322" s="110"/>
      <c r="P322" s="110"/>
      <c r="Q322" s="110"/>
      <c r="R322" s="110"/>
      <c r="S322" s="110"/>
      <c r="T322" s="110"/>
      <c r="U322" s="111"/>
      <c r="AK322" s="109"/>
      <c r="AL322" s="109"/>
    </row>
    <row r="323" spans="1:38" ht="17.100000000000001" customHeight="1">
      <c r="A323" s="110"/>
      <c r="B323" s="110"/>
      <c r="C323" s="110"/>
      <c r="D323" s="110"/>
      <c r="E323" s="110"/>
      <c r="F323" s="110"/>
      <c r="G323" s="110"/>
      <c r="H323" s="110"/>
      <c r="I323" s="110"/>
      <c r="J323" s="110"/>
      <c r="K323" s="110"/>
      <c r="L323" s="110"/>
      <c r="M323" s="110"/>
      <c r="N323" s="110"/>
      <c r="O323" s="110"/>
      <c r="P323" s="110"/>
      <c r="Q323" s="110"/>
      <c r="R323" s="110"/>
      <c r="S323" s="110"/>
      <c r="T323" s="110"/>
      <c r="U323" s="111"/>
      <c r="AK323" s="109"/>
      <c r="AL323" s="109"/>
    </row>
    <row r="324" spans="1:38" ht="17.100000000000001" customHeight="1">
      <c r="A324" s="110"/>
      <c r="B324" s="110"/>
      <c r="C324" s="110"/>
      <c r="D324" s="110"/>
      <c r="E324" s="110"/>
      <c r="F324" s="110"/>
      <c r="G324" s="110"/>
      <c r="H324" s="110"/>
      <c r="I324" s="110"/>
      <c r="J324" s="110"/>
      <c r="K324" s="110"/>
      <c r="L324" s="110"/>
      <c r="M324" s="110"/>
      <c r="N324" s="110"/>
      <c r="O324" s="110"/>
      <c r="P324" s="110"/>
      <c r="Q324" s="110"/>
      <c r="R324" s="110"/>
      <c r="S324" s="110"/>
      <c r="T324" s="110"/>
      <c r="U324" s="111"/>
      <c r="AK324" s="109"/>
      <c r="AL324" s="109"/>
    </row>
    <row r="325" spans="1:38" ht="17.100000000000001" customHeight="1">
      <c r="A325" s="110"/>
      <c r="B325" s="110"/>
      <c r="C325" s="110"/>
      <c r="D325" s="110"/>
      <c r="E325" s="110"/>
      <c r="F325" s="110"/>
      <c r="G325" s="110"/>
      <c r="H325" s="110"/>
      <c r="I325" s="110"/>
      <c r="J325" s="110"/>
      <c r="K325" s="110"/>
      <c r="L325" s="110"/>
      <c r="M325" s="110"/>
      <c r="N325" s="110"/>
      <c r="O325" s="110"/>
      <c r="P325" s="110"/>
      <c r="Q325" s="110"/>
      <c r="R325" s="110"/>
      <c r="S325" s="110"/>
      <c r="T325" s="110"/>
      <c r="U325" s="111"/>
      <c r="AK325" s="109"/>
      <c r="AL325" s="109"/>
    </row>
    <row r="326" spans="1:38" ht="17.100000000000001" customHeight="1">
      <c r="A326" s="110"/>
      <c r="B326" s="110"/>
      <c r="C326" s="110"/>
      <c r="D326" s="110"/>
      <c r="E326" s="110"/>
      <c r="F326" s="110"/>
      <c r="G326" s="110"/>
      <c r="H326" s="110"/>
      <c r="I326" s="110"/>
      <c r="J326" s="110"/>
      <c r="K326" s="110"/>
      <c r="L326" s="110"/>
      <c r="M326" s="110"/>
      <c r="N326" s="110"/>
      <c r="O326" s="110"/>
      <c r="P326" s="110"/>
      <c r="Q326" s="110"/>
      <c r="R326" s="110"/>
      <c r="S326" s="110"/>
      <c r="T326" s="110"/>
      <c r="U326" s="111"/>
      <c r="AK326" s="109"/>
      <c r="AL326" s="109"/>
    </row>
    <row r="327" spans="1:38" ht="17.100000000000001" customHeight="1">
      <c r="A327" s="110"/>
      <c r="B327" s="110"/>
      <c r="C327" s="110"/>
      <c r="D327" s="110"/>
      <c r="E327" s="110"/>
      <c r="F327" s="110"/>
      <c r="G327" s="110"/>
      <c r="H327" s="110"/>
      <c r="I327" s="110"/>
      <c r="J327" s="110"/>
      <c r="K327" s="110"/>
      <c r="L327" s="110"/>
      <c r="M327" s="110"/>
      <c r="N327" s="110"/>
      <c r="O327" s="110"/>
      <c r="P327" s="110"/>
      <c r="Q327" s="110"/>
      <c r="R327" s="110"/>
      <c r="S327" s="110"/>
      <c r="T327" s="110"/>
      <c r="U327" s="111"/>
      <c r="AK327" s="109"/>
      <c r="AL327" s="109"/>
    </row>
    <row r="328" spans="1:38" ht="17.100000000000001" customHeight="1">
      <c r="A328" s="110"/>
      <c r="B328" s="110"/>
      <c r="C328" s="110"/>
      <c r="D328" s="110"/>
      <c r="E328" s="110"/>
      <c r="F328" s="110"/>
      <c r="G328" s="110"/>
      <c r="H328" s="110"/>
      <c r="I328" s="110"/>
      <c r="J328" s="110"/>
      <c r="K328" s="110"/>
      <c r="L328" s="110"/>
      <c r="M328" s="110"/>
      <c r="N328" s="110"/>
      <c r="O328" s="110"/>
      <c r="P328" s="110"/>
      <c r="Q328" s="110"/>
      <c r="R328" s="110"/>
      <c r="S328" s="110"/>
      <c r="T328" s="110"/>
      <c r="U328" s="111"/>
      <c r="AK328" s="109"/>
      <c r="AL328" s="109"/>
    </row>
    <row r="329" spans="1:38" ht="17.100000000000001" customHeight="1">
      <c r="A329" s="110"/>
      <c r="B329" s="110"/>
      <c r="C329" s="110"/>
      <c r="D329" s="110"/>
      <c r="E329" s="110"/>
      <c r="F329" s="110"/>
      <c r="G329" s="110"/>
      <c r="H329" s="110"/>
      <c r="I329" s="110"/>
      <c r="J329" s="110"/>
      <c r="K329" s="110"/>
      <c r="L329" s="110"/>
      <c r="M329" s="110"/>
      <c r="N329" s="110"/>
      <c r="O329" s="110"/>
      <c r="P329" s="110"/>
      <c r="Q329" s="110"/>
      <c r="R329" s="110"/>
      <c r="S329" s="110"/>
      <c r="T329" s="110"/>
      <c r="U329" s="111"/>
      <c r="AK329" s="109"/>
      <c r="AL329" s="109"/>
    </row>
    <row r="330" spans="1:38" ht="17.100000000000001" customHeight="1">
      <c r="A330" s="110"/>
      <c r="B330" s="110"/>
      <c r="C330" s="110"/>
      <c r="D330" s="110"/>
      <c r="E330" s="110"/>
      <c r="F330" s="110"/>
      <c r="G330" s="110"/>
      <c r="H330" s="110"/>
      <c r="I330" s="110"/>
      <c r="J330" s="110"/>
      <c r="K330" s="110"/>
      <c r="L330" s="110"/>
      <c r="M330" s="110"/>
      <c r="N330" s="110"/>
      <c r="O330" s="110"/>
      <c r="P330" s="110"/>
      <c r="Q330" s="110"/>
      <c r="R330" s="110"/>
      <c r="S330" s="110"/>
      <c r="T330" s="110"/>
      <c r="U330" s="111"/>
      <c r="AK330" s="109"/>
      <c r="AL330" s="109"/>
    </row>
    <row r="331" spans="1:38" ht="17.100000000000001" customHeight="1">
      <c r="A331" s="110"/>
      <c r="B331" s="110"/>
      <c r="C331" s="110"/>
      <c r="D331" s="110"/>
      <c r="E331" s="110"/>
      <c r="F331" s="110"/>
      <c r="G331" s="110"/>
      <c r="H331" s="110"/>
      <c r="I331" s="110"/>
      <c r="J331" s="110"/>
      <c r="K331" s="110"/>
      <c r="L331" s="110"/>
      <c r="M331" s="110"/>
      <c r="N331" s="110"/>
      <c r="O331" s="110"/>
      <c r="P331" s="110"/>
      <c r="Q331" s="110"/>
      <c r="R331" s="110"/>
      <c r="S331" s="110"/>
      <c r="T331" s="110"/>
      <c r="U331" s="111"/>
      <c r="AK331" s="109"/>
      <c r="AL331" s="109"/>
    </row>
    <row r="332" spans="1:38" ht="17.100000000000001" customHeight="1">
      <c r="A332" s="110"/>
      <c r="B332" s="110"/>
      <c r="C332" s="110"/>
      <c r="D332" s="110"/>
      <c r="E332" s="110"/>
      <c r="F332" s="110"/>
      <c r="G332" s="110"/>
      <c r="H332" s="110"/>
      <c r="I332" s="110"/>
      <c r="J332" s="110"/>
      <c r="K332" s="110"/>
      <c r="L332" s="110"/>
      <c r="M332" s="110"/>
      <c r="N332" s="110"/>
      <c r="O332" s="110"/>
      <c r="P332" s="110"/>
      <c r="Q332" s="110"/>
      <c r="R332" s="110"/>
      <c r="S332" s="110"/>
      <c r="T332" s="110"/>
      <c r="U332" s="111"/>
      <c r="AK332" s="109"/>
      <c r="AL332" s="109"/>
    </row>
    <row r="333" spans="1:38" ht="17.100000000000001" customHeight="1">
      <c r="A333" s="110"/>
      <c r="B333" s="110"/>
      <c r="C333" s="110"/>
      <c r="D333" s="110"/>
      <c r="E333" s="110"/>
      <c r="F333" s="110"/>
      <c r="G333" s="110"/>
      <c r="H333" s="110"/>
      <c r="I333" s="110"/>
      <c r="J333" s="110"/>
      <c r="K333" s="110"/>
      <c r="L333" s="110"/>
      <c r="M333" s="110"/>
      <c r="N333" s="110"/>
      <c r="O333" s="110"/>
      <c r="P333" s="110"/>
      <c r="Q333" s="110"/>
      <c r="R333" s="110"/>
      <c r="S333" s="110"/>
      <c r="T333" s="110"/>
      <c r="U333" s="111"/>
      <c r="AK333" s="109"/>
      <c r="AL333" s="109"/>
    </row>
    <row r="334" spans="1:38" ht="17.100000000000001" customHeight="1">
      <c r="A334" s="110"/>
      <c r="B334" s="110"/>
      <c r="C334" s="110"/>
      <c r="D334" s="110"/>
      <c r="E334" s="110"/>
      <c r="F334" s="110"/>
      <c r="G334" s="110"/>
      <c r="H334" s="110"/>
      <c r="I334" s="110"/>
      <c r="J334" s="110"/>
      <c r="K334" s="110"/>
      <c r="L334" s="110"/>
      <c r="M334" s="110"/>
      <c r="N334" s="110"/>
      <c r="O334" s="110"/>
      <c r="P334" s="110"/>
      <c r="Q334" s="110"/>
      <c r="R334" s="110"/>
      <c r="S334" s="110"/>
      <c r="T334" s="110"/>
      <c r="U334" s="111"/>
      <c r="AK334" s="109"/>
      <c r="AL334" s="109"/>
    </row>
    <row r="335" spans="1:38" ht="17.100000000000001" customHeight="1">
      <c r="A335" s="110"/>
      <c r="B335" s="110"/>
      <c r="C335" s="110"/>
      <c r="D335" s="110"/>
      <c r="E335" s="110"/>
      <c r="F335" s="110"/>
      <c r="G335" s="110"/>
      <c r="H335" s="110"/>
      <c r="I335" s="110"/>
      <c r="J335" s="110"/>
      <c r="K335" s="110"/>
      <c r="L335" s="110"/>
      <c r="M335" s="110"/>
      <c r="N335" s="110"/>
      <c r="O335" s="110"/>
      <c r="P335" s="110"/>
      <c r="Q335" s="110"/>
      <c r="R335" s="110"/>
      <c r="S335" s="110"/>
      <c r="T335" s="110"/>
      <c r="U335" s="111"/>
      <c r="AK335" s="109"/>
      <c r="AL335" s="109"/>
    </row>
    <row r="336" spans="1:38" ht="17.100000000000001" customHeight="1">
      <c r="A336" s="110"/>
      <c r="B336" s="110"/>
      <c r="C336" s="110"/>
      <c r="D336" s="110"/>
      <c r="E336" s="110"/>
      <c r="F336" s="110"/>
      <c r="G336" s="110"/>
      <c r="H336" s="110"/>
      <c r="I336" s="110"/>
      <c r="J336" s="110"/>
      <c r="K336" s="110"/>
      <c r="L336" s="110"/>
      <c r="M336" s="110"/>
      <c r="N336" s="110"/>
      <c r="O336" s="110"/>
      <c r="P336" s="110"/>
      <c r="Q336" s="110"/>
      <c r="R336" s="110"/>
      <c r="S336" s="110"/>
      <c r="T336" s="110"/>
      <c r="U336" s="111"/>
      <c r="AK336" s="109"/>
      <c r="AL336" s="109"/>
    </row>
    <row r="337" spans="1:38" ht="17.100000000000001" customHeight="1">
      <c r="A337" s="110"/>
      <c r="B337" s="110"/>
      <c r="C337" s="110"/>
      <c r="D337" s="110"/>
      <c r="E337" s="110"/>
      <c r="F337" s="110"/>
      <c r="G337" s="110"/>
      <c r="H337" s="110"/>
      <c r="I337" s="110"/>
      <c r="J337" s="110"/>
      <c r="K337" s="110"/>
      <c r="L337" s="110"/>
      <c r="M337" s="110"/>
      <c r="N337" s="110"/>
      <c r="O337" s="110"/>
      <c r="P337" s="110"/>
      <c r="Q337" s="110"/>
      <c r="R337" s="110"/>
      <c r="S337" s="110"/>
      <c r="T337" s="110"/>
      <c r="U337" s="111"/>
      <c r="AK337" s="109"/>
      <c r="AL337" s="109"/>
    </row>
    <row r="338" spans="1:38" ht="17.100000000000001" customHeight="1">
      <c r="A338" s="110"/>
      <c r="B338" s="110"/>
      <c r="C338" s="110"/>
      <c r="D338" s="110"/>
      <c r="E338" s="110"/>
      <c r="F338" s="110"/>
      <c r="G338" s="110"/>
      <c r="H338" s="110"/>
      <c r="I338" s="110"/>
      <c r="J338" s="110"/>
      <c r="K338" s="110"/>
      <c r="L338" s="110"/>
      <c r="M338" s="110"/>
      <c r="N338" s="110"/>
      <c r="O338" s="110"/>
      <c r="P338" s="110"/>
      <c r="Q338" s="110"/>
      <c r="R338" s="110"/>
      <c r="S338" s="110"/>
      <c r="T338" s="110"/>
      <c r="U338" s="111"/>
      <c r="AK338" s="109"/>
      <c r="AL338" s="109"/>
    </row>
    <row r="339" spans="1:38" ht="17.100000000000001" customHeight="1">
      <c r="A339" s="110"/>
      <c r="B339" s="110"/>
      <c r="C339" s="110"/>
      <c r="D339" s="110"/>
      <c r="E339" s="110"/>
      <c r="F339" s="110"/>
      <c r="G339" s="110"/>
      <c r="H339" s="110"/>
      <c r="I339" s="110"/>
      <c r="J339" s="110"/>
      <c r="K339" s="110"/>
      <c r="L339" s="110"/>
      <c r="M339" s="110"/>
      <c r="N339" s="110"/>
      <c r="O339" s="110"/>
      <c r="P339" s="110"/>
      <c r="Q339" s="110"/>
      <c r="R339" s="110"/>
      <c r="S339" s="110"/>
      <c r="T339" s="110"/>
      <c r="U339" s="111"/>
      <c r="AK339" s="109"/>
      <c r="AL339" s="109"/>
    </row>
    <row r="340" spans="1:38" ht="17.100000000000001" customHeight="1">
      <c r="A340" s="110"/>
      <c r="B340" s="110"/>
      <c r="C340" s="110"/>
      <c r="D340" s="110"/>
      <c r="E340" s="110"/>
      <c r="F340" s="110"/>
      <c r="G340" s="110"/>
      <c r="H340" s="110"/>
      <c r="I340" s="110"/>
      <c r="J340" s="110"/>
      <c r="K340" s="110"/>
      <c r="L340" s="110"/>
      <c r="M340" s="110"/>
      <c r="N340" s="110"/>
      <c r="O340" s="110"/>
      <c r="P340" s="110"/>
      <c r="Q340" s="110"/>
      <c r="R340" s="110"/>
      <c r="S340" s="110"/>
      <c r="T340" s="110"/>
      <c r="U340" s="111"/>
      <c r="AK340" s="109"/>
      <c r="AL340" s="109"/>
    </row>
    <row r="341" spans="1:38" ht="17.100000000000001" customHeight="1">
      <c r="A341" s="110"/>
      <c r="B341" s="110"/>
      <c r="C341" s="110"/>
      <c r="D341" s="110"/>
      <c r="E341" s="110"/>
      <c r="F341" s="110"/>
      <c r="G341" s="110"/>
      <c r="H341" s="110"/>
      <c r="I341" s="110"/>
      <c r="J341" s="110"/>
      <c r="K341" s="110"/>
      <c r="L341" s="110"/>
      <c r="M341" s="110"/>
      <c r="N341" s="110"/>
      <c r="O341" s="110"/>
      <c r="P341" s="110"/>
      <c r="Q341" s="110"/>
      <c r="R341" s="110"/>
      <c r="S341" s="110"/>
      <c r="T341" s="110"/>
      <c r="U341" s="111"/>
      <c r="AK341" s="109"/>
      <c r="AL341" s="109"/>
    </row>
    <row r="342" spans="1:38" ht="17.100000000000001" customHeight="1">
      <c r="A342" s="110"/>
      <c r="B342" s="110"/>
      <c r="C342" s="110"/>
      <c r="D342" s="110"/>
      <c r="E342" s="110"/>
      <c r="F342" s="110"/>
      <c r="G342" s="110"/>
      <c r="H342" s="110"/>
      <c r="I342" s="110"/>
      <c r="J342" s="110"/>
      <c r="K342" s="110"/>
      <c r="L342" s="110"/>
      <c r="M342" s="110"/>
      <c r="N342" s="110"/>
      <c r="O342" s="110"/>
      <c r="P342" s="110"/>
      <c r="Q342" s="110"/>
      <c r="R342" s="110"/>
      <c r="S342" s="110"/>
      <c r="T342" s="110"/>
      <c r="U342" s="111"/>
      <c r="AK342" s="109"/>
      <c r="AL342" s="109"/>
    </row>
    <row r="343" spans="1:38" ht="17.100000000000001" customHeight="1">
      <c r="A343" s="110"/>
      <c r="B343" s="110"/>
      <c r="C343" s="110"/>
      <c r="D343" s="110"/>
      <c r="E343" s="110"/>
      <c r="F343" s="110"/>
      <c r="G343" s="110"/>
      <c r="H343" s="110"/>
      <c r="I343" s="110"/>
      <c r="J343" s="110"/>
      <c r="K343" s="110"/>
      <c r="L343" s="110"/>
      <c r="M343" s="110"/>
      <c r="N343" s="110"/>
      <c r="O343" s="110"/>
      <c r="P343" s="110"/>
      <c r="Q343" s="110"/>
      <c r="R343" s="110"/>
      <c r="S343" s="110"/>
      <c r="T343" s="110"/>
      <c r="U343" s="111"/>
      <c r="AK343" s="109"/>
      <c r="AL343" s="109"/>
    </row>
    <row r="344" spans="1:38" ht="17.100000000000001" customHeight="1">
      <c r="A344" s="110"/>
      <c r="B344" s="110"/>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AK344" s="109"/>
      <c r="AL344" s="109"/>
    </row>
    <row r="345" spans="1:38" ht="17.100000000000001" customHeight="1">
      <c r="A345" s="110"/>
      <c r="B345" s="110"/>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AK345" s="109"/>
      <c r="AL345" s="109"/>
    </row>
    <row r="346" spans="1:38" ht="17.100000000000001" customHeight="1">
      <c r="A346" s="110"/>
      <c r="B346" s="110"/>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AK346" s="109"/>
      <c r="AL346" s="109"/>
    </row>
    <row r="347" spans="1:38" ht="17.100000000000001" customHeight="1">
      <c r="A347" s="110"/>
      <c r="B347" s="110"/>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AK347" s="109"/>
      <c r="AL347" s="109"/>
    </row>
    <row r="348" spans="1:38" ht="17.100000000000001" customHeight="1">
      <c r="A348" s="110"/>
      <c r="B348" s="110"/>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AK348" s="109"/>
      <c r="AL348" s="109"/>
    </row>
    <row r="349" spans="1:38" ht="17.100000000000001" customHeight="1">
      <c r="A349" s="110"/>
      <c r="B349" s="110"/>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AK349" s="109"/>
      <c r="AL349" s="109"/>
    </row>
    <row r="350" spans="1:38" ht="17.100000000000001" customHeight="1">
      <c r="A350" s="110"/>
      <c r="B350" s="110"/>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AK350" s="109"/>
      <c r="AL350" s="109"/>
    </row>
    <row r="351" spans="1:38" ht="17.100000000000001" customHeight="1">
      <c r="A351" s="110"/>
      <c r="B351" s="110"/>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AK351" s="109"/>
      <c r="AL351" s="109"/>
    </row>
    <row r="352" spans="1:38" ht="17.100000000000001" customHeight="1">
      <c r="A352" s="110"/>
      <c r="B352" s="110"/>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AK352" s="109"/>
      <c r="AL352" s="109"/>
    </row>
    <row r="353" spans="1:38" ht="17.100000000000001" customHeight="1">
      <c r="A353" s="110"/>
      <c r="B353" s="110"/>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AK353" s="109"/>
      <c r="AL353" s="109"/>
    </row>
    <row r="354" spans="1:38" ht="18.75" customHeight="1">
      <c r="A354" s="110"/>
      <c r="B354" s="110"/>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AK354" s="109"/>
      <c r="AL354" s="109"/>
    </row>
    <row r="355" spans="1:38" ht="18.75" customHeight="1">
      <c r="A355" s="110"/>
      <c r="B355" s="110"/>
      <c r="C355" s="110"/>
      <c r="D355" s="110"/>
      <c r="E355" s="110"/>
      <c r="F355" s="110"/>
      <c r="G355" s="110"/>
      <c r="H355" s="110"/>
      <c r="I355" s="110"/>
      <c r="J355" s="110"/>
      <c r="K355" s="110"/>
      <c r="L355" s="110"/>
      <c r="M355" s="110"/>
      <c r="N355" s="110"/>
      <c r="O355" s="110"/>
      <c r="P355" s="110"/>
      <c r="Q355" s="110"/>
      <c r="R355" s="110"/>
      <c r="S355" s="110"/>
      <c r="T355" s="110"/>
      <c r="U355" s="110"/>
      <c r="V355" s="110"/>
      <c r="W355" s="110"/>
      <c r="X355" s="110"/>
      <c r="AK355" s="109"/>
      <c r="AL355" s="109"/>
    </row>
    <row r="356" spans="1:38" ht="18.75" customHeight="1">
      <c r="A356" s="110"/>
      <c r="B356" s="110"/>
      <c r="C356" s="110"/>
      <c r="D356" s="110"/>
      <c r="E356" s="110"/>
      <c r="F356" s="110"/>
      <c r="G356" s="110"/>
      <c r="H356" s="110"/>
      <c r="I356" s="110"/>
      <c r="J356" s="110"/>
      <c r="K356" s="110"/>
      <c r="L356" s="110"/>
      <c r="M356" s="110"/>
      <c r="N356" s="110"/>
      <c r="O356" s="110"/>
      <c r="P356" s="110"/>
      <c r="Q356" s="110"/>
      <c r="R356" s="110"/>
      <c r="S356" s="110"/>
      <c r="T356" s="110"/>
      <c r="U356" s="110"/>
      <c r="V356" s="110"/>
      <c r="W356" s="110"/>
      <c r="X356" s="110"/>
      <c r="AK356" s="109"/>
      <c r="AL356" s="109"/>
    </row>
    <row r="357" spans="1:38" ht="18.75" customHeight="1">
      <c r="A357" s="110"/>
      <c r="B357" s="110"/>
      <c r="C357" s="110"/>
      <c r="D357" s="110"/>
      <c r="E357" s="110"/>
      <c r="F357" s="110"/>
      <c r="G357" s="110"/>
      <c r="H357" s="110"/>
      <c r="I357" s="110"/>
      <c r="J357" s="110"/>
      <c r="K357" s="110"/>
      <c r="L357" s="110"/>
      <c r="M357" s="110"/>
      <c r="N357" s="110"/>
      <c r="O357" s="110"/>
      <c r="P357" s="110"/>
      <c r="Q357" s="110"/>
      <c r="R357" s="110"/>
      <c r="S357" s="110"/>
      <c r="T357" s="110"/>
      <c r="U357" s="110"/>
      <c r="V357" s="110"/>
      <c r="W357" s="110"/>
      <c r="X357" s="110"/>
      <c r="AK357" s="109"/>
      <c r="AL357" s="109"/>
    </row>
    <row r="358" spans="1:38" ht="18.75" customHeight="1">
      <c r="A358" s="110"/>
      <c r="B358" s="110"/>
      <c r="C358" s="110"/>
      <c r="D358" s="110"/>
      <c r="E358" s="110"/>
      <c r="F358" s="110"/>
      <c r="G358" s="110"/>
      <c r="H358" s="110"/>
      <c r="I358" s="110"/>
      <c r="J358" s="110"/>
      <c r="K358" s="110"/>
      <c r="L358" s="110"/>
      <c r="M358" s="110"/>
      <c r="N358" s="110"/>
      <c r="O358" s="110"/>
      <c r="P358" s="110"/>
      <c r="Q358" s="110"/>
      <c r="R358" s="110"/>
      <c r="S358" s="110"/>
      <c r="T358" s="110"/>
      <c r="U358" s="110"/>
      <c r="V358" s="110"/>
      <c r="W358" s="110"/>
      <c r="X358" s="110"/>
      <c r="AK358" s="109"/>
      <c r="AL358" s="109"/>
    </row>
    <row r="359" spans="1:38" ht="18.75" customHeight="1">
      <c r="A359" s="110"/>
      <c r="B359" s="110"/>
      <c r="C359" s="110"/>
      <c r="D359" s="110"/>
      <c r="E359" s="110"/>
      <c r="F359" s="110"/>
      <c r="G359" s="110"/>
      <c r="H359" s="110"/>
      <c r="I359" s="110"/>
      <c r="J359" s="110"/>
      <c r="K359" s="110"/>
      <c r="L359" s="110"/>
      <c r="M359" s="110"/>
      <c r="N359" s="110"/>
      <c r="O359" s="110"/>
      <c r="P359" s="110"/>
      <c r="Q359" s="110"/>
      <c r="R359" s="110"/>
      <c r="S359" s="110"/>
      <c r="T359" s="110"/>
      <c r="U359" s="110"/>
      <c r="V359" s="110"/>
      <c r="W359" s="110"/>
      <c r="X359" s="110"/>
      <c r="AK359" s="109"/>
      <c r="AL359" s="109"/>
    </row>
    <row r="360" spans="1:38" ht="18.75" customHeight="1">
      <c r="A360" s="110"/>
      <c r="B360" s="110"/>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AK360" s="109"/>
      <c r="AL360" s="109"/>
    </row>
    <row r="361" spans="1:38" ht="18.75" customHeight="1">
      <c r="A361" s="110"/>
      <c r="B361" s="110"/>
      <c r="C361" s="110"/>
      <c r="D361" s="110"/>
      <c r="E361" s="110"/>
      <c r="F361" s="110"/>
      <c r="G361" s="110"/>
      <c r="H361" s="110"/>
      <c r="I361" s="110"/>
      <c r="J361" s="110"/>
      <c r="K361" s="110"/>
      <c r="L361" s="110"/>
      <c r="M361" s="110"/>
      <c r="N361" s="110"/>
      <c r="O361" s="110"/>
      <c r="P361" s="110"/>
      <c r="Q361" s="110"/>
      <c r="R361" s="110"/>
      <c r="S361" s="110"/>
      <c r="T361" s="110"/>
      <c r="U361" s="110"/>
      <c r="V361" s="110"/>
      <c r="W361" s="110"/>
      <c r="X361" s="110"/>
      <c r="AK361" s="109"/>
      <c r="AL361" s="109"/>
    </row>
    <row r="362" spans="1:38" ht="18.75" customHeight="1">
      <c r="A362" s="110"/>
      <c r="B362" s="110"/>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AK362" s="109"/>
      <c r="AL362" s="109"/>
    </row>
    <row r="363" spans="1:38" ht="18.75" customHeight="1">
      <c r="A363" s="110"/>
      <c r="B363" s="110"/>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AK363" s="109"/>
      <c r="AL363" s="109"/>
    </row>
    <row r="364" spans="1:38" ht="18.75" customHeight="1">
      <c r="A364" s="110"/>
      <c r="B364" s="110"/>
      <c r="C364" s="110"/>
      <c r="D364" s="110"/>
      <c r="E364" s="110"/>
      <c r="F364" s="110"/>
      <c r="G364" s="110"/>
      <c r="H364" s="110"/>
      <c r="I364" s="110"/>
      <c r="J364" s="110"/>
      <c r="K364" s="110"/>
      <c r="L364" s="110"/>
      <c r="M364" s="110"/>
      <c r="N364" s="110"/>
      <c r="O364" s="110"/>
      <c r="P364" s="110"/>
      <c r="Q364" s="110"/>
      <c r="R364" s="110"/>
      <c r="S364" s="110"/>
      <c r="T364" s="110"/>
      <c r="U364" s="110"/>
      <c r="V364" s="110"/>
      <c r="W364" s="110"/>
      <c r="X364" s="110"/>
      <c r="AK364" s="109"/>
      <c r="AL364" s="109"/>
    </row>
    <row r="365" spans="1:38" ht="18.75" customHeight="1">
      <c r="A365" s="110"/>
      <c r="B365" s="110"/>
      <c r="C365" s="110"/>
      <c r="D365" s="110"/>
      <c r="E365" s="110"/>
      <c r="F365" s="110"/>
      <c r="G365" s="110"/>
      <c r="H365" s="110"/>
      <c r="I365" s="110"/>
      <c r="J365" s="110"/>
      <c r="K365" s="110"/>
      <c r="L365" s="110"/>
      <c r="M365" s="110"/>
      <c r="N365" s="110"/>
      <c r="O365" s="110"/>
      <c r="P365" s="110"/>
      <c r="Q365" s="110"/>
      <c r="R365" s="110"/>
      <c r="S365" s="110"/>
      <c r="T365" s="110"/>
      <c r="U365" s="110"/>
      <c r="V365" s="110"/>
      <c r="W365" s="110"/>
      <c r="X365" s="110"/>
      <c r="AK365" s="109"/>
      <c r="AL365" s="109"/>
    </row>
    <row r="366" spans="1:38" ht="18.75" customHeight="1">
      <c r="A366" s="110"/>
      <c r="B366" s="110"/>
      <c r="C366" s="110"/>
      <c r="D366" s="110"/>
      <c r="E366" s="110"/>
      <c r="F366" s="110"/>
      <c r="G366" s="110"/>
      <c r="H366" s="110"/>
      <c r="I366" s="110"/>
      <c r="J366" s="110"/>
      <c r="K366" s="110"/>
      <c r="L366" s="110"/>
      <c r="M366" s="110"/>
      <c r="N366" s="110"/>
      <c r="O366" s="110"/>
      <c r="P366" s="110"/>
      <c r="Q366" s="110"/>
      <c r="R366" s="110"/>
      <c r="S366" s="110"/>
      <c r="T366" s="110"/>
      <c r="U366" s="110"/>
      <c r="V366" s="110"/>
      <c r="W366" s="110"/>
      <c r="X366" s="110"/>
      <c r="AK366" s="109"/>
      <c r="AL366" s="109"/>
    </row>
    <row r="367" spans="1:38" ht="18.75" customHeight="1">
      <c r="A367" s="110"/>
      <c r="B367" s="110"/>
      <c r="C367" s="110"/>
      <c r="D367" s="110"/>
      <c r="E367" s="110"/>
      <c r="F367" s="110"/>
      <c r="G367" s="110"/>
      <c r="H367" s="110"/>
      <c r="I367" s="110"/>
      <c r="J367" s="110"/>
      <c r="K367" s="110"/>
      <c r="L367" s="110"/>
      <c r="M367" s="110"/>
      <c r="N367" s="110"/>
      <c r="O367" s="110"/>
      <c r="P367" s="110"/>
      <c r="Q367" s="110"/>
      <c r="R367" s="110"/>
      <c r="S367" s="110"/>
      <c r="T367" s="110"/>
      <c r="U367" s="110"/>
      <c r="V367" s="110"/>
      <c r="W367" s="110"/>
      <c r="X367" s="110"/>
      <c r="AK367" s="109"/>
      <c r="AL367" s="109"/>
    </row>
    <row r="368" spans="1:38" ht="18.75" customHeight="1">
      <c r="A368" s="110"/>
      <c r="B368" s="110"/>
      <c r="C368" s="110"/>
      <c r="D368" s="110"/>
      <c r="E368" s="110"/>
      <c r="F368" s="110"/>
      <c r="G368" s="110"/>
      <c r="H368" s="110"/>
      <c r="I368" s="110"/>
      <c r="J368" s="110"/>
      <c r="K368" s="110"/>
      <c r="L368" s="110"/>
      <c r="M368" s="110"/>
      <c r="N368" s="110"/>
      <c r="O368" s="110"/>
      <c r="P368" s="110"/>
      <c r="Q368" s="110"/>
      <c r="R368" s="110"/>
      <c r="S368" s="110"/>
      <c r="T368" s="110"/>
      <c r="U368" s="110"/>
      <c r="V368" s="110"/>
      <c r="W368" s="110"/>
      <c r="X368" s="110"/>
      <c r="AK368" s="109"/>
      <c r="AL368" s="109"/>
    </row>
    <row r="369" spans="1:38" ht="18.75" customHeight="1">
      <c r="A369" s="110"/>
      <c r="B369" s="110"/>
      <c r="C369" s="110"/>
      <c r="D369" s="110"/>
      <c r="E369" s="110"/>
      <c r="F369" s="110"/>
      <c r="G369" s="110"/>
      <c r="H369" s="110"/>
      <c r="I369" s="110"/>
      <c r="J369" s="110"/>
      <c r="K369" s="110"/>
      <c r="L369" s="110"/>
      <c r="M369" s="110"/>
      <c r="N369" s="110"/>
      <c r="O369" s="110"/>
      <c r="P369" s="110"/>
      <c r="Q369" s="110"/>
      <c r="R369" s="110"/>
      <c r="S369" s="110"/>
      <c r="T369" s="110"/>
      <c r="U369" s="110"/>
      <c r="V369" s="110"/>
      <c r="W369" s="110"/>
      <c r="X369" s="110"/>
      <c r="AK369" s="109"/>
      <c r="AL369" s="109"/>
    </row>
    <row r="370" spans="1:38" ht="18.75" customHeight="1">
      <c r="A370" s="110"/>
      <c r="B370" s="110"/>
      <c r="C370" s="110"/>
      <c r="D370" s="110"/>
      <c r="E370" s="110"/>
      <c r="F370" s="110"/>
      <c r="G370" s="110"/>
      <c r="H370" s="110"/>
      <c r="I370" s="110"/>
      <c r="J370" s="110"/>
      <c r="K370" s="110"/>
      <c r="L370" s="110"/>
      <c r="M370" s="110"/>
      <c r="N370" s="110"/>
      <c r="O370" s="110"/>
      <c r="P370" s="110"/>
      <c r="Q370" s="110"/>
      <c r="R370" s="110"/>
      <c r="S370" s="110"/>
      <c r="T370" s="110"/>
      <c r="U370" s="110"/>
      <c r="V370" s="110"/>
      <c r="W370" s="110"/>
      <c r="X370" s="110"/>
      <c r="AK370" s="109"/>
      <c r="AL370" s="109"/>
    </row>
    <row r="371" spans="1:38" ht="18.75" customHeight="1">
      <c r="A371" s="110"/>
      <c r="B371" s="110"/>
      <c r="C371" s="110"/>
      <c r="D371" s="110"/>
      <c r="E371" s="110"/>
      <c r="F371" s="110"/>
      <c r="G371" s="110"/>
      <c r="H371" s="110"/>
      <c r="I371" s="110"/>
      <c r="J371" s="110"/>
      <c r="K371" s="110"/>
      <c r="L371" s="110"/>
      <c r="M371" s="110"/>
      <c r="N371" s="110"/>
      <c r="O371" s="110"/>
      <c r="P371" s="110"/>
      <c r="Q371" s="110"/>
      <c r="R371" s="110"/>
      <c r="S371" s="110"/>
      <c r="T371" s="110"/>
      <c r="U371" s="110"/>
      <c r="V371" s="110"/>
      <c r="W371" s="110"/>
      <c r="X371" s="110"/>
      <c r="AK371" s="109"/>
      <c r="AL371" s="109"/>
    </row>
    <row r="372" spans="1:38" ht="18.75" customHeight="1">
      <c r="A372" s="110"/>
      <c r="B372" s="110"/>
      <c r="C372" s="110"/>
      <c r="D372" s="110"/>
      <c r="E372" s="110"/>
      <c r="F372" s="110"/>
      <c r="G372" s="110"/>
      <c r="H372" s="110"/>
      <c r="I372" s="110"/>
      <c r="J372" s="110"/>
      <c r="K372" s="110"/>
      <c r="L372" s="110"/>
      <c r="M372" s="110"/>
      <c r="N372" s="110"/>
      <c r="O372" s="110"/>
      <c r="P372" s="110"/>
      <c r="Q372" s="110"/>
      <c r="R372" s="110"/>
      <c r="S372" s="110"/>
      <c r="T372" s="110"/>
      <c r="U372" s="110"/>
      <c r="V372" s="110"/>
      <c r="W372" s="110"/>
      <c r="X372" s="110"/>
      <c r="AK372" s="109"/>
      <c r="AL372" s="109"/>
    </row>
    <row r="373" spans="1:38" ht="18.75" customHeight="1">
      <c r="A373" s="110"/>
      <c r="B373" s="110"/>
      <c r="C373" s="110"/>
      <c r="D373" s="110"/>
      <c r="E373" s="110"/>
      <c r="F373" s="110"/>
      <c r="G373" s="110"/>
      <c r="H373" s="110"/>
      <c r="I373" s="110"/>
      <c r="J373" s="110"/>
      <c r="K373" s="110"/>
      <c r="L373" s="110"/>
      <c r="M373" s="110"/>
      <c r="N373" s="110"/>
      <c r="O373" s="110"/>
      <c r="P373" s="110"/>
      <c r="Q373" s="110"/>
      <c r="R373" s="110"/>
      <c r="S373" s="110"/>
      <c r="T373" s="110"/>
      <c r="U373" s="110"/>
      <c r="V373" s="110"/>
      <c r="W373" s="110"/>
      <c r="X373" s="110"/>
      <c r="AK373" s="109"/>
      <c r="AL373" s="109"/>
    </row>
    <row r="374" spans="1:38" ht="18.75" customHeight="1">
      <c r="A374" s="110"/>
      <c r="B374" s="110"/>
      <c r="C374" s="110"/>
      <c r="D374" s="110"/>
      <c r="E374" s="110"/>
      <c r="F374" s="110"/>
      <c r="G374" s="110"/>
      <c r="H374" s="110"/>
      <c r="I374" s="110"/>
      <c r="J374" s="110"/>
      <c r="K374" s="110"/>
      <c r="L374" s="110"/>
      <c r="M374" s="110"/>
      <c r="N374" s="110"/>
      <c r="O374" s="110"/>
      <c r="P374" s="110"/>
      <c r="Q374" s="110"/>
      <c r="R374" s="110"/>
      <c r="S374" s="110"/>
      <c r="T374" s="110"/>
      <c r="U374" s="110"/>
      <c r="V374" s="110"/>
      <c r="W374" s="110"/>
      <c r="X374" s="110"/>
      <c r="AK374" s="109"/>
      <c r="AL374" s="109"/>
    </row>
    <row r="375" spans="1:38" ht="18.75" customHeight="1">
      <c r="A375" s="110"/>
      <c r="B375" s="110"/>
      <c r="C375" s="110"/>
      <c r="D375" s="110"/>
      <c r="E375" s="110"/>
      <c r="F375" s="110"/>
      <c r="G375" s="110"/>
      <c r="H375" s="110"/>
      <c r="I375" s="110"/>
      <c r="J375" s="110"/>
      <c r="K375" s="110"/>
      <c r="L375" s="110"/>
      <c r="M375" s="110"/>
      <c r="N375" s="110"/>
      <c r="O375" s="110"/>
      <c r="P375" s="110"/>
      <c r="Q375" s="110"/>
      <c r="R375" s="110"/>
      <c r="S375" s="110"/>
      <c r="T375" s="110"/>
      <c r="U375" s="110"/>
      <c r="V375" s="110"/>
      <c r="W375" s="110"/>
      <c r="X375" s="110"/>
      <c r="AK375" s="109"/>
      <c r="AL375" s="109"/>
    </row>
    <row r="376" spans="1:38" ht="18.75" customHeight="1">
      <c r="A376" s="110"/>
      <c r="B376" s="110"/>
      <c r="C376" s="110"/>
      <c r="D376" s="110"/>
      <c r="E376" s="110"/>
      <c r="F376" s="110"/>
      <c r="G376" s="110"/>
      <c r="H376" s="110"/>
      <c r="I376" s="110"/>
      <c r="J376" s="110"/>
      <c r="K376" s="110"/>
      <c r="L376" s="110"/>
      <c r="M376" s="110"/>
      <c r="N376" s="110"/>
      <c r="O376" s="110"/>
      <c r="P376" s="110"/>
      <c r="Q376" s="110"/>
      <c r="R376" s="110"/>
      <c r="S376" s="110"/>
      <c r="T376" s="110"/>
      <c r="U376" s="110"/>
      <c r="V376" s="110"/>
      <c r="W376" s="110"/>
      <c r="X376" s="110"/>
      <c r="AK376" s="109"/>
      <c r="AL376" s="109"/>
    </row>
    <row r="377" spans="1:38" ht="18.75" customHeight="1">
      <c r="A377" s="110"/>
      <c r="B377" s="110"/>
      <c r="C377" s="110"/>
      <c r="D377" s="110"/>
      <c r="E377" s="110"/>
      <c r="F377" s="110"/>
      <c r="G377" s="110"/>
      <c r="H377" s="110"/>
      <c r="I377" s="110"/>
      <c r="J377" s="110"/>
      <c r="K377" s="110"/>
      <c r="L377" s="110"/>
      <c r="M377" s="110"/>
      <c r="N377" s="110"/>
      <c r="O377" s="110"/>
      <c r="P377" s="110"/>
      <c r="Q377" s="110"/>
      <c r="R377" s="110"/>
      <c r="S377" s="110"/>
      <c r="T377" s="110"/>
      <c r="U377" s="110"/>
      <c r="V377" s="110"/>
      <c r="W377" s="110"/>
      <c r="X377" s="110"/>
      <c r="AK377" s="109"/>
      <c r="AL377" s="109"/>
    </row>
    <row r="378" spans="1:38" ht="18.75" customHeight="1">
      <c r="A378" s="110"/>
      <c r="B378" s="110"/>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AK378" s="109"/>
      <c r="AL378" s="109"/>
    </row>
    <row r="379" spans="1:38" ht="18.75" customHeight="1">
      <c r="A379" s="110"/>
      <c r="B379" s="110"/>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AK379" s="109"/>
      <c r="AL379" s="109"/>
    </row>
    <row r="380" spans="1:38" ht="18.75" customHeight="1">
      <c r="A380" s="110"/>
      <c r="B380" s="110"/>
      <c r="C380" s="110"/>
      <c r="D380" s="110"/>
      <c r="E380" s="110"/>
      <c r="F380" s="110"/>
      <c r="G380" s="110"/>
      <c r="H380" s="110"/>
      <c r="I380" s="110"/>
      <c r="J380" s="110"/>
      <c r="K380" s="110"/>
      <c r="L380" s="110"/>
      <c r="M380" s="110"/>
      <c r="N380" s="110"/>
      <c r="O380" s="110"/>
      <c r="P380" s="110"/>
      <c r="Q380" s="110"/>
      <c r="R380" s="110"/>
      <c r="S380" s="110"/>
      <c r="T380" s="110"/>
      <c r="U380" s="110"/>
      <c r="V380" s="110"/>
      <c r="W380" s="110"/>
      <c r="X380" s="110"/>
      <c r="AK380" s="109"/>
      <c r="AL380" s="109"/>
    </row>
    <row r="381" spans="1:38" ht="18.75" customHeight="1">
      <c r="A381" s="110"/>
      <c r="B381" s="110"/>
      <c r="C381" s="110"/>
      <c r="D381" s="110"/>
      <c r="E381" s="110"/>
      <c r="F381" s="110"/>
      <c r="G381" s="110"/>
      <c r="H381" s="110"/>
      <c r="I381" s="110"/>
      <c r="J381" s="110"/>
      <c r="K381" s="110"/>
      <c r="L381" s="110"/>
      <c r="M381" s="110"/>
      <c r="N381" s="110"/>
      <c r="O381" s="110"/>
      <c r="P381" s="110"/>
      <c r="Q381" s="110"/>
      <c r="R381" s="110"/>
      <c r="S381" s="110"/>
      <c r="T381" s="110"/>
      <c r="U381" s="110"/>
      <c r="V381" s="110"/>
      <c r="W381" s="110"/>
      <c r="X381" s="110"/>
      <c r="AK381" s="109"/>
      <c r="AL381" s="109"/>
    </row>
    <row r="382" spans="1:38" ht="18.75" customHeight="1">
      <c r="A382" s="110"/>
      <c r="B382" s="110"/>
      <c r="C382" s="110"/>
      <c r="D382" s="110"/>
      <c r="E382" s="110"/>
      <c r="F382" s="110"/>
      <c r="G382" s="110"/>
      <c r="H382" s="110"/>
      <c r="I382" s="110"/>
      <c r="J382" s="110"/>
      <c r="K382" s="110"/>
      <c r="L382" s="110"/>
      <c r="M382" s="110"/>
      <c r="N382" s="110"/>
      <c r="O382" s="110"/>
      <c r="P382" s="110"/>
      <c r="Q382" s="110"/>
      <c r="R382" s="110"/>
      <c r="S382" s="110"/>
      <c r="T382" s="110"/>
      <c r="U382" s="110"/>
      <c r="V382" s="110"/>
      <c r="W382" s="110"/>
      <c r="X382" s="110"/>
      <c r="AK382" s="109"/>
      <c r="AL382" s="109"/>
    </row>
    <row r="383" spans="1:38" ht="18.75" customHeight="1">
      <c r="A383" s="110"/>
      <c r="B383" s="110"/>
      <c r="C383" s="110"/>
      <c r="D383" s="110"/>
      <c r="E383" s="110"/>
      <c r="F383" s="110"/>
      <c r="G383" s="110"/>
      <c r="H383" s="110"/>
      <c r="I383" s="110"/>
      <c r="J383" s="110"/>
      <c r="K383" s="110"/>
      <c r="L383" s="110"/>
      <c r="M383" s="110"/>
      <c r="N383" s="110"/>
      <c r="O383" s="110"/>
      <c r="P383" s="110"/>
      <c r="Q383" s="110"/>
      <c r="R383" s="110"/>
      <c r="S383" s="110"/>
      <c r="T383" s="110"/>
      <c r="U383" s="110"/>
      <c r="V383" s="110"/>
      <c r="W383" s="110"/>
      <c r="X383" s="110"/>
      <c r="AK383" s="109"/>
      <c r="AL383" s="109"/>
    </row>
    <row r="384" spans="1:38" ht="18.75" customHeight="1">
      <c r="A384" s="110"/>
      <c r="B384" s="110"/>
      <c r="C384" s="110"/>
      <c r="D384" s="110"/>
      <c r="E384" s="110"/>
      <c r="F384" s="110"/>
      <c r="G384" s="110"/>
      <c r="H384" s="110"/>
      <c r="I384" s="110"/>
      <c r="J384" s="110"/>
      <c r="K384" s="110"/>
      <c r="L384" s="110"/>
      <c r="M384" s="110"/>
      <c r="N384" s="110"/>
      <c r="O384" s="110"/>
      <c r="P384" s="110"/>
      <c r="Q384" s="110"/>
      <c r="R384" s="110"/>
      <c r="S384" s="110"/>
      <c r="T384" s="110"/>
      <c r="U384" s="110"/>
      <c r="V384" s="110"/>
      <c r="W384" s="110"/>
      <c r="X384" s="110"/>
      <c r="AK384" s="109"/>
      <c r="AL384" s="109"/>
    </row>
    <row r="385" spans="1:38" ht="18.75" customHeight="1">
      <c r="A385" s="110"/>
      <c r="B385" s="110"/>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AK385" s="109"/>
      <c r="AL385" s="109"/>
    </row>
    <row r="386" spans="1:38" ht="18.75" customHeight="1">
      <c r="A386" s="110"/>
      <c r="B386" s="110"/>
      <c r="C386" s="110"/>
      <c r="D386" s="110"/>
      <c r="E386" s="110"/>
      <c r="F386" s="110"/>
      <c r="G386" s="110"/>
      <c r="H386" s="110"/>
      <c r="I386" s="110"/>
      <c r="J386" s="110"/>
      <c r="K386" s="110"/>
      <c r="L386" s="110"/>
      <c r="M386" s="110"/>
      <c r="N386" s="110"/>
      <c r="O386" s="110"/>
      <c r="P386" s="110"/>
      <c r="Q386" s="110"/>
      <c r="R386" s="110"/>
      <c r="S386" s="110"/>
      <c r="T386" s="110"/>
      <c r="U386" s="110"/>
      <c r="V386" s="110"/>
      <c r="W386" s="110"/>
      <c r="X386" s="110"/>
      <c r="AK386" s="109"/>
      <c r="AL386" s="109"/>
    </row>
    <row r="387" spans="1:38" ht="18.75" customHeight="1">
      <c r="A387" s="110"/>
      <c r="B387" s="110"/>
      <c r="C387" s="110"/>
      <c r="D387" s="110"/>
      <c r="E387" s="110"/>
      <c r="F387" s="110"/>
      <c r="G387" s="110"/>
      <c r="H387" s="110"/>
      <c r="I387" s="110"/>
      <c r="J387" s="110"/>
      <c r="K387" s="110"/>
      <c r="L387" s="110"/>
      <c r="M387" s="110"/>
      <c r="N387" s="110"/>
      <c r="O387" s="110"/>
      <c r="P387" s="110"/>
      <c r="Q387" s="110"/>
      <c r="R387" s="110"/>
      <c r="S387" s="110"/>
      <c r="T387" s="110"/>
      <c r="U387" s="110"/>
      <c r="V387" s="110"/>
      <c r="W387" s="110"/>
      <c r="X387" s="110"/>
      <c r="AK387" s="109"/>
      <c r="AL387" s="109"/>
    </row>
    <row r="388" spans="1:38" ht="18.75" customHeight="1">
      <c r="A388" s="110"/>
      <c r="B388" s="110"/>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AK388" s="109"/>
      <c r="AL388" s="109"/>
    </row>
    <row r="389" spans="1:38" ht="18.75" customHeight="1">
      <c r="A389" s="110"/>
      <c r="B389" s="110"/>
      <c r="C389" s="110"/>
      <c r="D389" s="110"/>
      <c r="E389" s="110"/>
      <c r="F389" s="110"/>
      <c r="G389" s="110"/>
      <c r="H389" s="110"/>
      <c r="I389" s="110"/>
      <c r="J389" s="110"/>
      <c r="K389" s="110"/>
      <c r="L389" s="110"/>
      <c r="M389" s="110"/>
      <c r="N389" s="110"/>
      <c r="O389" s="110"/>
      <c r="P389" s="110"/>
      <c r="Q389" s="110"/>
      <c r="R389" s="110"/>
      <c r="S389" s="110"/>
      <c r="T389" s="110"/>
      <c r="U389" s="110"/>
      <c r="V389" s="110"/>
      <c r="W389" s="110"/>
      <c r="X389" s="110"/>
      <c r="AK389" s="109"/>
      <c r="AL389" s="109"/>
    </row>
    <row r="390" spans="1:38" ht="18.75" customHeight="1">
      <c r="A390" s="110"/>
      <c r="B390" s="110"/>
      <c r="C390" s="110"/>
      <c r="D390" s="110"/>
      <c r="E390" s="110"/>
      <c r="F390" s="110"/>
      <c r="G390" s="110"/>
      <c r="H390" s="110"/>
      <c r="I390" s="110"/>
      <c r="J390" s="110"/>
      <c r="K390" s="110"/>
      <c r="L390" s="110"/>
      <c r="M390" s="110"/>
      <c r="N390" s="110"/>
      <c r="O390" s="110"/>
      <c r="P390" s="110"/>
      <c r="Q390" s="110"/>
      <c r="R390" s="110"/>
      <c r="S390" s="110"/>
      <c r="T390" s="110"/>
      <c r="U390" s="110"/>
      <c r="V390" s="110"/>
      <c r="W390" s="110"/>
      <c r="X390" s="110"/>
      <c r="AK390" s="109"/>
      <c r="AL390" s="109"/>
    </row>
    <row r="391" spans="1:38" ht="18.75" customHeight="1">
      <c r="A391" s="110"/>
      <c r="B391" s="110"/>
      <c r="C391" s="110"/>
      <c r="D391" s="110"/>
      <c r="E391" s="110"/>
      <c r="F391" s="110"/>
      <c r="G391" s="110"/>
      <c r="H391" s="110"/>
      <c r="I391" s="110"/>
      <c r="J391" s="110"/>
      <c r="K391" s="110"/>
      <c r="L391" s="110"/>
      <c r="M391" s="110"/>
      <c r="N391" s="110"/>
      <c r="O391" s="110"/>
      <c r="P391" s="110"/>
      <c r="Q391" s="110"/>
      <c r="R391" s="110"/>
      <c r="S391" s="110"/>
      <c r="T391" s="110"/>
      <c r="U391" s="110"/>
      <c r="V391" s="110"/>
      <c r="W391" s="110"/>
      <c r="X391" s="110"/>
      <c r="AK391" s="109"/>
      <c r="AL391" s="109"/>
    </row>
    <row r="392" spans="1:38" ht="18.75" customHeight="1">
      <c r="A392" s="110"/>
      <c r="B392" s="110"/>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AK392" s="109"/>
      <c r="AL392" s="109"/>
    </row>
    <row r="393" spans="1:38" ht="18.75" customHeight="1">
      <c r="A393" s="110"/>
      <c r="B393" s="110"/>
      <c r="C393" s="110"/>
      <c r="D393" s="110"/>
      <c r="E393" s="110"/>
      <c r="F393" s="110"/>
      <c r="G393" s="110"/>
      <c r="H393" s="110"/>
      <c r="I393" s="110"/>
      <c r="J393" s="110"/>
      <c r="K393" s="110"/>
      <c r="L393" s="110"/>
      <c r="M393" s="110"/>
      <c r="N393" s="110"/>
      <c r="O393" s="110"/>
      <c r="P393" s="110"/>
      <c r="Q393" s="110"/>
      <c r="R393" s="110"/>
      <c r="S393" s="110"/>
      <c r="T393" s="110"/>
      <c r="U393" s="110"/>
      <c r="V393" s="110"/>
      <c r="W393" s="110"/>
      <c r="X393" s="110"/>
      <c r="AK393" s="109"/>
      <c r="AL393" s="109"/>
    </row>
    <row r="394" spans="1:38" ht="18.75" customHeight="1">
      <c r="A394" s="110"/>
      <c r="B394" s="110"/>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0"/>
      <c r="AK394" s="109"/>
      <c r="AL394" s="109"/>
    </row>
    <row r="395" spans="1:38" ht="18.75" customHeight="1">
      <c r="A395" s="110"/>
      <c r="B395" s="110"/>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AK395" s="109"/>
      <c r="AL395" s="109"/>
    </row>
    <row r="396" spans="1:38" ht="18.75" customHeight="1">
      <c r="A396" s="110"/>
      <c r="B396" s="110"/>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AK396" s="109"/>
      <c r="AL396" s="109"/>
    </row>
    <row r="397" spans="1:38" ht="18.75" customHeight="1">
      <c r="A397" s="110"/>
      <c r="B397" s="110"/>
      <c r="C397" s="110"/>
      <c r="D397" s="110"/>
      <c r="E397" s="110"/>
      <c r="F397" s="110"/>
      <c r="G397" s="110"/>
      <c r="H397" s="110"/>
      <c r="I397" s="110"/>
      <c r="J397" s="110"/>
      <c r="K397" s="110"/>
      <c r="L397" s="110"/>
      <c r="M397" s="110"/>
      <c r="N397" s="110"/>
      <c r="O397" s="110"/>
      <c r="P397" s="110"/>
      <c r="Q397" s="110"/>
      <c r="R397" s="110"/>
      <c r="S397" s="110"/>
      <c r="T397" s="110"/>
      <c r="U397" s="110"/>
      <c r="V397" s="110"/>
      <c r="W397" s="110"/>
      <c r="X397" s="110"/>
      <c r="AK397" s="109"/>
      <c r="AL397" s="109"/>
    </row>
    <row r="398" spans="1:38" ht="18.75" customHeight="1">
      <c r="A398" s="110"/>
      <c r="B398" s="110"/>
      <c r="C398" s="110"/>
      <c r="D398" s="110"/>
      <c r="E398" s="110"/>
      <c r="F398" s="110"/>
      <c r="G398" s="110"/>
      <c r="H398" s="110"/>
      <c r="I398" s="110"/>
      <c r="J398" s="110"/>
      <c r="K398" s="110"/>
      <c r="L398" s="110"/>
      <c r="M398" s="110"/>
      <c r="N398" s="110"/>
      <c r="O398" s="110"/>
      <c r="P398" s="110"/>
      <c r="Q398" s="110"/>
      <c r="R398" s="110"/>
      <c r="S398" s="110"/>
      <c r="T398" s="110"/>
      <c r="U398" s="110"/>
      <c r="V398" s="110"/>
      <c r="W398" s="110"/>
      <c r="X398" s="110"/>
      <c r="AK398" s="109"/>
      <c r="AL398" s="109"/>
    </row>
    <row r="399" spans="1:38" ht="18.75" customHeight="1">
      <c r="A399" s="110"/>
      <c r="B399" s="110"/>
      <c r="C399" s="110"/>
      <c r="D399" s="110"/>
      <c r="E399" s="110"/>
      <c r="F399" s="110"/>
      <c r="G399" s="110"/>
      <c r="H399" s="110"/>
      <c r="I399" s="110"/>
      <c r="J399" s="110"/>
      <c r="K399" s="110"/>
      <c r="L399" s="110"/>
      <c r="M399" s="110"/>
      <c r="N399" s="110"/>
      <c r="O399" s="110"/>
      <c r="P399" s="110"/>
      <c r="Q399" s="110"/>
      <c r="R399" s="110"/>
      <c r="S399" s="110"/>
      <c r="T399" s="110"/>
      <c r="U399" s="110"/>
      <c r="V399" s="110"/>
      <c r="W399" s="110"/>
      <c r="X399" s="110"/>
      <c r="AK399" s="109"/>
      <c r="AL399" s="109"/>
    </row>
    <row r="400" spans="1:38" ht="18.75" customHeight="1">
      <c r="A400" s="110"/>
      <c r="B400" s="110"/>
      <c r="C400" s="110"/>
      <c r="D400" s="110"/>
      <c r="E400" s="110"/>
      <c r="F400" s="110"/>
      <c r="G400" s="110"/>
      <c r="H400" s="110"/>
      <c r="I400" s="110"/>
      <c r="J400" s="110"/>
      <c r="K400" s="110"/>
      <c r="L400" s="110"/>
      <c r="M400" s="110"/>
      <c r="N400" s="110"/>
      <c r="O400" s="110"/>
      <c r="P400" s="110"/>
      <c r="Q400" s="110"/>
      <c r="R400" s="110"/>
      <c r="S400" s="110"/>
      <c r="T400" s="110"/>
      <c r="U400" s="110"/>
      <c r="V400" s="110"/>
      <c r="W400" s="110"/>
      <c r="X400" s="110"/>
      <c r="AK400" s="109"/>
      <c r="AL400" s="109"/>
    </row>
    <row r="401" spans="1:38" ht="18.75" customHeight="1">
      <c r="A401" s="110"/>
      <c r="B401" s="110"/>
      <c r="C401" s="110"/>
      <c r="D401" s="110"/>
      <c r="E401" s="110"/>
      <c r="F401" s="110"/>
      <c r="G401" s="110"/>
      <c r="H401" s="110"/>
      <c r="I401" s="110"/>
      <c r="J401" s="110"/>
      <c r="K401" s="110"/>
      <c r="L401" s="110"/>
      <c r="M401" s="110"/>
      <c r="N401" s="110"/>
      <c r="O401" s="110"/>
      <c r="P401" s="110"/>
      <c r="Q401" s="110"/>
      <c r="R401" s="110"/>
      <c r="S401" s="110"/>
      <c r="T401" s="110"/>
      <c r="U401" s="110"/>
      <c r="V401" s="110"/>
      <c r="W401" s="110"/>
      <c r="X401" s="110"/>
      <c r="AK401" s="109"/>
      <c r="AL401" s="109"/>
    </row>
    <row r="402" spans="1:38" ht="18.75" customHeight="1">
      <c r="A402" s="110"/>
      <c r="B402" s="110"/>
      <c r="C402" s="110"/>
      <c r="D402" s="110"/>
      <c r="E402" s="110"/>
      <c r="F402" s="110"/>
      <c r="G402" s="110"/>
      <c r="H402" s="110"/>
      <c r="I402" s="110"/>
      <c r="J402" s="110"/>
      <c r="K402" s="110"/>
      <c r="L402" s="110"/>
      <c r="M402" s="110"/>
      <c r="N402" s="110"/>
      <c r="O402" s="110"/>
      <c r="P402" s="110"/>
      <c r="Q402" s="110"/>
      <c r="R402" s="110"/>
      <c r="S402" s="110"/>
      <c r="T402" s="110"/>
      <c r="U402" s="110"/>
      <c r="V402" s="110"/>
      <c r="W402" s="110"/>
      <c r="X402" s="110"/>
      <c r="AK402" s="109"/>
      <c r="AL402" s="109"/>
    </row>
    <row r="403" spans="1:38" ht="18.75" customHeight="1">
      <c r="A403" s="110"/>
      <c r="B403" s="110"/>
      <c r="C403" s="110"/>
      <c r="D403" s="110"/>
      <c r="E403" s="110"/>
      <c r="F403" s="110"/>
      <c r="G403" s="110"/>
      <c r="H403" s="110"/>
      <c r="I403" s="110"/>
      <c r="J403" s="110"/>
      <c r="K403" s="110"/>
      <c r="L403" s="110"/>
      <c r="M403" s="110"/>
      <c r="N403" s="110"/>
      <c r="O403" s="110"/>
      <c r="P403" s="110"/>
      <c r="Q403" s="110"/>
      <c r="R403" s="110"/>
      <c r="S403" s="110"/>
      <c r="T403" s="110"/>
      <c r="U403" s="110"/>
      <c r="V403" s="110"/>
      <c r="W403" s="110"/>
      <c r="X403" s="110"/>
      <c r="AK403" s="109"/>
      <c r="AL403" s="109"/>
    </row>
    <row r="404" spans="1:38" ht="18.75" customHeight="1">
      <c r="A404" s="110"/>
      <c r="B404" s="110"/>
      <c r="C404" s="110"/>
      <c r="D404" s="110"/>
      <c r="E404" s="110"/>
      <c r="F404" s="110"/>
      <c r="G404" s="110"/>
      <c r="H404" s="110"/>
      <c r="I404" s="110"/>
      <c r="J404" s="110"/>
      <c r="K404" s="110"/>
      <c r="L404" s="110"/>
      <c r="M404" s="110"/>
      <c r="N404" s="110"/>
      <c r="O404" s="110"/>
      <c r="P404" s="110"/>
      <c r="Q404" s="110"/>
      <c r="R404" s="110"/>
      <c r="S404" s="110"/>
      <c r="T404" s="110"/>
      <c r="U404" s="110"/>
      <c r="V404" s="110"/>
      <c r="W404" s="110"/>
      <c r="X404" s="110"/>
      <c r="AK404" s="109"/>
      <c r="AL404" s="109"/>
    </row>
    <row r="405" spans="1:38" ht="18.75" customHeight="1">
      <c r="A405" s="110"/>
      <c r="B405" s="110"/>
      <c r="C405" s="110"/>
      <c r="D405" s="110"/>
      <c r="E405" s="110"/>
      <c r="F405" s="110"/>
      <c r="G405" s="110"/>
      <c r="H405" s="110"/>
      <c r="I405" s="110"/>
      <c r="J405" s="110"/>
      <c r="K405" s="110"/>
      <c r="L405" s="110"/>
      <c r="M405" s="110"/>
      <c r="N405" s="110"/>
      <c r="O405" s="110"/>
      <c r="P405" s="110"/>
      <c r="Q405" s="110"/>
      <c r="R405" s="110"/>
      <c r="S405" s="110"/>
      <c r="T405" s="110"/>
      <c r="U405" s="110"/>
      <c r="V405" s="110"/>
      <c r="W405" s="110"/>
      <c r="X405" s="110"/>
      <c r="AK405" s="109"/>
      <c r="AL405" s="109"/>
    </row>
    <row r="406" spans="1:38" ht="18.75" customHeight="1">
      <c r="A406" s="110"/>
      <c r="B406" s="110"/>
      <c r="C406" s="110"/>
      <c r="D406" s="110"/>
      <c r="E406" s="110"/>
      <c r="F406" s="110"/>
      <c r="G406" s="110"/>
      <c r="H406" s="110"/>
      <c r="I406" s="110"/>
      <c r="J406" s="110"/>
      <c r="K406" s="110"/>
      <c r="L406" s="110"/>
      <c r="M406" s="110"/>
      <c r="N406" s="110"/>
      <c r="O406" s="110"/>
      <c r="P406" s="110"/>
      <c r="Q406" s="110"/>
      <c r="R406" s="110"/>
      <c r="S406" s="110"/>
      <c r="T406" s="110"/>
      <c r="U406" s="110"/>
      <c r="V406" s="110"/>
      <c r="W406" s="110"/>
      <c r="X406" s="110"/>
      <c r="AK406" s="109"/>
      <c r="AL406" s="109"/>
    </row>
    <row r="407" spans="1:38" ht="18.75" customHeight="1">
      <c r="A407" s="110"/>
      <c r="B407" s="110"/>
      <c r="C407" s="110"/>
      <c r="D407" s="110"/>
      <c r="E407" s="110"/>
      <c r="F407" s="110"/>
      <c r="G407" s="110"/>
      <c r="H407" s="110"/>
      <c r="I407" s="110"/>
      <c r="J407" s="110"/>
      <c r="K407" s="110"/>
      <c r="L407" s="110"/>
      <c r="M407" s="110"/>
      <c r="N407" s="110"/>
      <c r="O407" s="110"/>
      <c r="P407" s="110"/>
      <c r="Q407" s="110"/>
      <c r="R407" s="110"/>
      <c r="S407" s="110"/>
      <c r="T407" s="110"/>
      <c r="U407" s="110"/>
      <c r="V407" s="110"/>
      <c r="W407" s="110"/>
      <c r="X407" s="110"/>
      <c r="AK407" s="109"/>
      <c r="AL407" s="109"/>
    </row>
    <row r="408" spans="1:38" ht="18.75" customHeight="1">
      <c r="A408" s="110"/>
      <c r="B408" s="110"/>
      <c r="C408" s="110"/>
      <c r="D408" s="110"/>
      <c r="E408" s="110"/>
      <c r="F408" s="110"/>
      <c r="G408" s="110"/>
      <c r="H408" s="110"/>
      <c r="I408" s="110"/>
      <c r="J408" s="110"/>
      <c r="K408" s="110"/>
      <c r="L408" s="110"/>
      <c r="M408" s="110"/>
      <c r="N408" s="110"/>
      <c r="O408" s="110"/>
      <c r="P408" s="110"/>
      <c r="Q408" s="110"/>
      <c r="R408" s="110"/>
      <c r="S408" s="110"/>
      <c r="T408" s="110"/>
      <c r="U408" s="110"/>
      <c r="V408" s="110"/>
      <c r="W408" s="110"/>
      <c r="X408" s="110"/>
      <c r="AK408" s="109"/>
      <c r="AL408" s="109"/>
    </row>
    <row r="409" spans="1:38" ht="18.75" customHeight="1">
      <c r="A409" s="110"/>
      <c r="B409" s="110"/>
      <c r="C409" s="110"/>
      <c r="D409" s="110"/>
      <c r="E409" s="110"/>
      <c r="F409" s="110"/>
      <c r="G409" s="110"/>
      <c r="H409" s="110"/>
      <c r="I409" s="110"/>
      <c r="J409" s="110"/>
      <c r="K409" s="110"/>
      <c r="L409" s="110"/>
      <c r="M409" s="110"/>
      <c r="N409" s="110"/>
      <c r="O409" s="110"/>
      <c r="P409" s="110"/>
      <c r="Q409" s="110"/>
      <c r="R409" s="110"/>
      <c r="S409" s="110"/>
      <c r="T409" s="110"/>
      <c r="U409" s="110"/>
      <c r="V409" s="110"/>
      <c r="W409" s="110"/>
      <c r="X409" s="110"/>
      <c r="AK409" s="109"/>
      <c r="AL409" s="109"/>
    </row>
    <row r="410" spans="1:38" ht="18.75" customHeight="1">
      <c r="A410" s="110"/>
      <c r="B410" s="110"/>
      <c r="C410" s="110"/>
      <c r="D410" s="110"/>
      <c r="E410" s="110"/>
      <c r="F410" s="110"/>
      <c r="G410" s="110"/>
      <c r="H410" s="110"/>
      <c r="I410" s="110"/>
      <c r="J410" s="110"/>
      <c r="K410" s="110"/>
      <c r="L410" s="110"/>
      <c r="M410" s="110"/>
      <c r="N410" s="110"/>
      <c r="O410" s="110"/>
      <c r="P410" s="110"/>
      <c r="Q410" s="110"/>
      <c r="R410" s="110"/>
      <c r="S410" s="110"/>
      <c r="T410" s="110"/>
      <c r="U410" s="110"/>
      <c r="V410" s="110"/>
      <c r="W410" s="110"/>
      <c r="X410" s="110"/>
      <c r="AK410" s="109"/>
      <c r="AL410" s="109"/>
    </row>
    <row r="411" spans="1:38" ht="18.75" customHeight="1">
      <c r="A411" s="110"/>
      <c r="B411" s="110"/>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AK411" s="109"/>
      <c r="AL411" s="109"/>
    </row>
    <row r="412" spans="1:38" ht="18.75" customHeight="1">
      <c r="A412" s="110"/>
      <c r="B412" s="110"/>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AK412" s="109"/>
      <c r="AL412" s="109"/>
    </row>
    <row r="413" spans="1:38" ht="18.75" customHeight="1">
      <c r="A413" s="110"/>
      <c r="B413" s="110"/>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AK413" s="109"/>
      <c r="AL413" s="109"/>
    </row>
    <row r="414" spans="1:38" ht="18.75" customHeight="1">
      <c r="A414" s="110"/>
      <c r="B414" s="110"/>
      <c r="C414" s="110"/>
      <c r="D414" s="110"/>
      <c r="E414" s="110"/>
      <c r="F414" s="110"/>
      <c r="G414" s="110"/>
      <c r="H414" s="110"/>
      <c r="I414" s="110"/>
      <c r="J414" s="110"/>
      <c r="K414" s="110"/>
      <c r="L414" s="110"/>
      <c r="M414" s="110"/>
      <c r="N414" s="110"/>
      <c r="O414" s="110"/>
      <c r="P414" s="110"/>
      <c r="Q414" s="110"/>
      <c r="R414" s="110"/>
      <c r="S414" s="110"/>
      <c r="T414" s="110"/>
      <c r="U414" s="110"/>
      <c r="V414" s="110"/>
      <c r="W414" s="110"/>
      <c r="X414" s="110"/>
      <c r="AK414" s="109"/>
      <c r="AL414" s="109"/>
    </row>
    <row r="415" spans="1:38" ht="18.75" customHeight="1">
      <c r="A415" s="110"/>
      <c r="B415" s="110"/>
      <c r="C415" s="110"/>
      <c r="D415" s="110"/>
      <c r="E415" s="110"/>
      <c r="F415" s="110"/>
      <c r="G415" s="110"/>
      <c r="H415" s="110"/>
      <c r="I415" s="110"/>
      <c r="J415" s="110"/>
      <c r="K415" s="110"/>
      <c r="L415" s="110"/>
      <c r="M415" s="110"/>
      <c r="N415" s="110"/>
      <c r="O415" s="110"/>
      <c r="P415" s="110"/>
      <c r="Q415" s="110"/>
      <c r="R415" s="110"/>
      <c r="S415" s="110"/>
      <c r="T415" s="110"/>
      <c r="U415" s="110"/>
      <c r="V415" s="110"/>
      <c r="W415" s="110"/>
      <c r="X415" s="110"/>
      <c r="AK415" s="109"/>
      <c r="AL415" s="109"/>
    </row>
    <row r="416" spans="1:38" ht="18.75" customHeight="1">
      <c r="A416" s="110"/>
      <c r="B416" s="110"/>
      <c r="C416" s="110"/>
      <c r="D416" s="110"/>
      <c r="E416" s="110"/>
      <c r="F416" s="110"/>
      <c r="G416" s="110"/>
      <c r="H416" s="110"/>
      <c r="I416" s="110"/>
      <c r="J416" s="110"/>
      <c r="K416" s="110"/>
      <c r="L416" s="110"/>
      <c r="M416" s="110"/>
      <c r="N416" s="110"/>
      <c r="O416" s="110"/>
      <c r="P416" s="110"/>
      <c r="Q416" s="110"/>
      <c r="R416" s="110"/>
      <c r="S416" s="110"/>
      <c r="T416" s="110"/>
      <c r="U416" s="110"/>
      <c r="V416" s="110"/>
      <c r="W416" s="110"/>
      <c r="X416" s="110"/>
      <c r="AK416" s="109"/>
      <c r="AL416" s="109"/>
    </row>
    <row r="417" spans="1:38" ht="18.75" customHeight="1">
      <c r="A417" s="110"/>
      <c r="B417" s="110"/>
      <c r="C417" s="110"/>
      <c r="D417" s="110"/>
      <c r="E417" s="110"/>
      <c r="F417" s="110"/>
      <c r="G417" s="110"/>
      <c r="H417" s="110"/>
      <c r="I417" s="110"/>
      <c r="J417" s="110"/>
      <c r="K417" s="110"/>
      <c r="L417" s="110"/>
      <c r="M417" s="110"/>
      <c r="N417" s="110"/>
      <c r="O417" s="110"/>
      <c r="P417" s="110"/>
      <c r="Q417" s="110"/>
      <c r="R417" s="110"/>
      <c r="S417" s="110"/>
      <c r="T417" s="110"/>
      <c r="U417" s="110"/>
      <c r="V417" s="110"/>
      <c r="W417" s="110"/>
      <c r="X417" s="110"/>
      <c r="AK417" s="109"/>
      <c r="AL417" s="109"/>
    </row>
    <row r="418" spans="1:38" ht="18.75" customHeight="1">
      <c r="A418" s="110"/>
      <c r="B418" s="110"/>
      <c r="C418" s="110"/>
      <c r="D418" s="110"/>
      <c r="E418" s="110"/>
      <c r="F418" s="110"/>
      <c r="G418" s="110"/>
      <c r="H418" s="110"/>
      <c r="I418" s="110"/>
      <c r="J418" s="110"/>
      <c r="K418" s="110"/>
      <c r="L418" s="110"/>
      <c r="M418" s="110"/>
      <c r="N418" s="110"/>
      <c r="O418" s="110"/>
      <c r="P418" s="110"/>
      <c r="Q418" s="110"/>
      <c r="R418" s="110"/>
      <c r="S418" s="110"/>
      <c r="T418" s="110"/>
      <c r="U418" s="110"/>
      <c r="V418" s="110"/>
      <c r="W418" s="110"/>
      <c r="X418" s="110"/>
      <c r="AK418" s="109"/>
      <c r="AL418" s="109"/>
    </row>
    <row r="419" spans="1:38" ht="18.75" customHeight="1">
      <c r="A419" s="110"/>
      <c r="B419" s="110"/>
      <c r="C419" s="110"/>
      <c r="D419" s="110"/>
      <c r="E419" s="110"/>
      <c r="F419" s="110"/>
      <c r="G419" s="110"/>
      <c r="H419" s="110"/>
      <c r="I419" s="110"/>
      <c r="J419" s="110"/>
      <c r="K419" s="110"/>
      <c r="L419" s="110"/>
      <c r="M419" s="110"/>
      <c r="N419" s="110"/>
      <c r="O419" s="110"/>
      <c r="P419" s="110"/>
      <c r="Q419" s="110"/>
      <c r="R419" s="110"/>
      <c r="S419" s="110"/>
      <c r="T419" s="110"/>
      <c r="U419" s="110"/>
      <c r="V419" s="110"/>
      <c r="W419" s="110"/>
      <c r="X419" s="110"/>
      <c r="AK419" s="109"/>
      <c r="AL419" s="109"/>
    </row>
    <row r="420" spans="1:38" ht="18.75" customHeight="1">
      <c r="A420" s="110"/>
      <c r="B420" s="110"/>
      <c r="C420" s="110"/>
      <c r="D420" s="110"/>
      <c r="E420" s="110"/>
      <c r="F420" s="110"/>
      <c r="G420" s="110"/>
      <c r="H420" s="110"/>
      <c r="I420" s="110"/>
      <c r="J420" s="110"/>
      <c r="K420" s="110"/>
      <c r="L420" s="110"/>
      <c r="M420" s="110"/>
      <c r="N420" s="110"/>
      <c r="O420" s="110"/>
      <c r="P420" s="110"/>
      <c r="Q420" s="110"/>
      <c r="R420" s="110"/>
      <c r="S420" s="110"/>
      <c r="T420" s="110"/>
      <c r="U420" s="110"/>
      <c r="V420" s="110"/>
      <c r="W420" s="110"/>
      <c r="X420" s="110"/>
      <c r="AK420" s="109"/>
      <c r="AL420" s="109"/>
    </row>
    <row r="421" spans="1:38" ht="18.75" customHeight="1">
      <c r="A421" s="110"/>
      <c r="B421" s="110"/>
      <c r="C421" s="110"/>
      <c r="D421" s="110"/>
      <c r="E421" s="110"/>
      <c r="F421" s="110"/>
      <c r="G421" s="110"/>
      <c r="H421" s="110"/>
      <c r="I421" s="110"/>
      <c r="J421" s="110"/>
      <c r="K421" s="110"/>
      <c r="L421" s="110"/>
      <c r="M421" s="110"/>
      <c r="N421" s="110"/>
      <c r="O421" s="110"/>
      <c r="P421" s="110"/>
      <c r="Q421" s="110"/>
      <c r="R421" s="110"/>
      <c r="S421" s="110"/>
      <c r="T421" s="110"/>
      <c r="U421" s="110"/>
      <c r="V421" s="110"/>
      <c r="W421" s="110"/>
      <c r="X421" s="110"/>
      <c r="AK421" s="109"/>
      <c r="AL421" s="109"/>
    </row>
    <row r="422" spans="1:38" ht="18.75" customHeight="1">
      <c r="A422" s="110"/>
      <c r="B422" s="110"/>
      <c r="C422" s="110"/>
      <c r="D422" s="110"/>
      <c r="E422" s="110"/>
      <c r="F422" s="110"/>
      <c r="G422" s="110"/>
      <c r="H422" s="110"/>
      <c r="I422" s="110"/>
      <c r="J422" s="110"/>
      <c r="K422" s="110"/>
      <c r="L422" s="110"/>
      <c r="M422" s="110"/>
      <c r="N422" s="110"/>
      <c r="O422" s="110"/>
      <c r="P422" s="110"/>
      <c r="Q422" s="110"/>
      <c r="R422" s="110"/>
      <c r="S422" s="110"/>
      <c r="T422" s="110"/>
      <c r="U422" s="110"/>
      <c r="V422" s="110"/>
      <c r="W422" s="110"/>
      <c r="X422" s="110"/>
      <c r="AK422" s="109"/>
      <c r="AL422" s="109"/>
    </row>
    <row r="423" spans="1:38" ht="18.75" customHeight="1">
      <c r="A423" s="110"/>
      <c r="B423" s="110"/>
      <c r="C423" s="110"/>
      <c r="D423" s="110"/>
      <c r="E423" s="110"/>
      <c r="F423" s="110"/>
      <c r="G423" s="110"/>
      <c r="H423" s="110"/>
      <c r="I423" s="110"/>
      <c r="J423" s="110"/>
      <c r="K423" s="110"/>
      <c r="L423" s="110"/>
      <c r="M423" s="110"/>
      <c r="N423" s="110"/>
      <c r="O423" s="110"/>
      <c r="P423" s="110"/>
      <c r="Q423" s="110"/>
      <c r="R423" s="110"/>
      <c r="S423" s="110"/>
      <c r="T423" s="110"/>
      <c r="U423" s="110"/>
      <c r="V423" s="110"/>
      <c r="W423" s="110"/>
      <c r="X423" s="110"/>
      <c r="AK423" s="109"/>
      <c r="AL423" s="109"/>
    </row>
    <row r="424" spans="1:38" ht="18.75" customHeight="1">
      <c r="A424" s="110"/>
      <c r="B424" s="110"/>
      <c r="C424" s="110"/>
      <c r="D424" s="110"/>
      <c r="E424" s="110"/>
      <c r="F424" s="110"/>
      <c r="G424" s="110"/>
      <c r="H424" s="110"/>
      <c r="I424" s="110"/>
      <c r="J424" s="110"/>
      <c r="K424" s="110"/>
      <c r="L424" s="110"/>
      <c r="M424" s="110"/>
      <c r="N424" s="110"/>
      <c r="O424" s="110"/>
      <c r="P424" s="110"/>
      <c r="Q424" s="110"/>
      <c r="R424" s="110"/>
      <c r="S424" s="110"/>
      <c r="T424" s="110"/>
      <c r="U424" s="110"/>
      <c r="V424" s="110"/>
      <c r="W424" s="110"/>
      <c r="X424" s="110"/>
      <c r="AK424" s="109"/>
      <c r="AL424" s="109"/>
    </row>
    <row r="425" spans="1:38" ht="18.75" customHeight="1">
      <c r="A425" s="110"/>
      <c r="B425" s="110"/>
      <c r="C425" s="110"/>
      <c r="D425" s="110"/>
      <c r="E425" s="110"/>
      <c r="F425" s="110"/>
      <c r="G425" s="110"/>
      <c r="H425" s="110"/>
      <c r="I425" s="110"/>
      <c r="J425" s="110"/>
      <c r="K425" s="110"/>
      <c r="L425" s="110"/>
      <c r="M425" s="110"/>
      <c r="N425" s="110"/>
      <c r="O425" s="110"/>
      <c r="P425" s="110"/>
      <c r="Q425" s="110"/>
      <c r="R425" s="110"/>
      <c r="S425" s="110"/>
      <c r="T425" s="110"/>
      <c r="U425" s="110"/>
      <c r="V425" s="110"/>
      <c r="W425" s="110"/>
      <c r="X425" s="110"/>
      <c r="AK425" s="109"/>
      <c r="AL425" s="109"/>
    </row>
    <row r="426" spans="1:38" ht="18.75" customHeight="1">
      <c r="A426" s="110"/>
      <c r="B426" s="110"/>
      <c r="C426" s="110"/>
      <c r="D426" s="110"/>
      <c r="E426" s="110"/>
      <c r="F426" s="110"/>
      <c r="G426" s="110"/>
      <c r="H426" s="110"/>
      <c r="I426" s="110"/>
      <c r="J426" s="110"/>
      <c r="K426" s="110"/>
      <c r="L426" s="110"/>
      <c r="M426" s="110"/>
      <c r="N426" s="110"/>
      <c r="O426" s="110"/>
      <c r="P426" s="110"/>
      <c r="Q426" s="110"/>
      <c r="R426" s="110"/>
      <c r="S426" s="110"/>
      <c r="T426" s="110"/>
      <c r="U426" s="110"/>
      <c r="V426" s="110"/>
      <c r="W426" s="110"/>
      <c r="X426" s="110"/>
      <c r="AK426" s="109"/>
      <c r="AL426" s="109"/>
    </row>
    <row r="427" spans="1:38" ht="18.75" customHeight="1">
      <c r="A427" s="110"/>
      <c r="B427" s="110"/>
      <c r="C427" s="110"/>
      <c r="D427" s="110"/>
      <c r="E427" s="110"/>
      <c r="F427" s="110"/>
      <c r="G427" s="110"/>
      <c r="H427" s="110"/>
      <c r="I427" s="110"/>
      <c r="J427" s="110"/>
      <c r="K427" s="110"/>
      <c r="L427" s="110"/>
      <c r="M427" s="110"/>
      <c r="N427" s="110"/>
      <c r="O427" s="110"/>
      <c r="P427" s="110"/>
      <c r="Q427" s="110"/>
      <c r="R427" s="110"/>
      <c r="S427" s="110"/>
      <c r="T427" s="110"/>
      <c r="U427" s="110"/>
      <c r="V427" s="110"/>
      <c r="W427" s="110"/>
      <c r="X427" s="110"/>
      <c r="AK427" s="109"/>
      <c r="AL427" s="109"/>
    </row>
    <row r="428" spans="1:38" ht="18.75" customHeight="1">
      <c r="A428" s="110"/>
      <c r="B428" s="110"/>
      <c r="C428" s="110"/>
      <c r="D428" s="110"/>
      <c r="E428" s="110"/>
      <c r="F428" s="110"/>
      <c r="G428" s="110"/>
      <c r="H428" s="110"/>
      <c r="I428" s="110"/>
      <c r="J428" s="110"/>
      <c r="K428" s="110"/>
      <c r="L428" s="110"/>
      <c r="M428" s="110"/>
      <c r="N428" s="110"/>
      <c r="O428" s="110"/>
      <c r="P428" s="110"/>
      <c r="Q428" s="110"/>
      <c r="R428" s="110"/>
      <c r="S428" s="110"/>
      <c r="T428" s="110"/>
      <c r="U428" s="110"/>
      <c r="V428" s="110"/>
      <c r="W428" s="110"/>
      <c r="X428" s="110"/>
      <c r="AK428" s="109"/>
      <c r="AL428" s="109"/>
    </row>
    <row r="429" spans="1:38" ht="18.75" customHeight="1">
      <c r="A429" s="110"/>
      <c r="B429" s="110"/>
      <c r="C429" s="110"/>
      <c r="D429" s="110"/>
      <c r="E429" s="110"/>
      <c r="F429" s="110"/>
      <c r="G429" s="110"/>
      <c r="H429" s="110"/>
      <c r="I429" s="110"/>
      <c r="J429" s="110"/>
      <c r="K429" s="110"/>
      <c r="L429" s="110"/>
      <c r="M429" s="110"/>
      <c r="N429" s="110"/>
      <c r="O429" s="110"/>
      <c r="P429" s="110"/>
      <c r="Q429" s="110"/>
      <c r="R429" s="110"/>
      <c r="S429" s="110"/>
      <c r="T429" s="110"/>
      <c r="U429" s="110"/>
      <c r="V429" s="110"/>
      <c r="W429" s="110"/>
      <c r="X429" s="110"/>
      <c r="AK429" s="109"/>
      <c r="AL429" s="109"/>
    </row>
    <row r="430" spans="1:38" ht="18.75" customHeight="1">
      <c r="A430" s="110"/>
      <c r="B430" s="110"/>
      <c r="C430" s="110"/>
      <c r="D430" s="110"/>
      <c r="E430" s="110"/>
      <c r="F430" s="110"/>
      <c r="G430" s="110"/>
      <c r="H430" s="110"/>
      <c r="I430" s="110"/>
      <c r="J430" s="110"/>
      <c r="K430" s="110"/>
      <c r="L430" s="110"/>
      <c r="M430" s="110"/>
      <c r="N430" s="110"/>
      <c r="O430" s="110"/>
      <c r="P430" s="110"/>
      <c r="Q430" s="110"/>
      <c r="R430" s="110"/>
      <c r="S430" s="110"/>
      <c r="T430" s="110"/>
      <c r="U430" s="110"/>
      <c r="V430" s="110"/>
      <c r="W430" s="110"/>
      <c r="X430" s="110"/>
      <c r="AK430" s="109"/>
      <c r="AL430" s="109"/>
    </row>
    <row r="431" spans="1:38" ht="18.75" customHeight="1">
      <c r="A431" s="110"/>
      <c r="B431" s="110"/>
      <c r="C431" s="110"/>
      <c r="D431" s="110"/>
      <c r="E431" s="110"/>
      <c r="F431" s="110"/>
      <c r="G431" s="110"/>
      <c r="H431" s="110"/>
      <c r="I431" s="110"/>
      <c r="J431" s="110"/>
      <c r="K431" s="110"/>
      <c r="L431" s="110"/>
      <c r="M431" s="110"/>
      <c r="N431" s="110"/>
      <c r="O431" s="110"/>
      <c r="P431" s="110"/>
      <c r="Q431" s="110"/>
      <c r="R431" s="110"/>
      <c r="S431" s="110"/>
      <c r="T431" s="110"/>
      <c r="U431" s="110"/>
      <c r="V431" s="110"/>
      <c r="W431" s="110"/>
      <c r="X431" s="110"/>
      <c r="AK431" s="109"/>
      <c r="AL431" s="109"/>
    </row>
    <row r="432" spans="1:38" ht="18.75" customHeight="1">
      <c r="A432" s="110"/>
      <c r="B432" s="110"/>
      <c r="C432" s="110"/>
      <c r="D432" s="110"/>
      <c r="E432" s="110"/>
      <c r="F432" s="110"/>
      <c r="G432" s="110"/>
      <c r="H432" s="110"/>
      <c r="I432" s="110"/>
      <c r="J432" s="110"/>
      <c r="K432" s="110"/>
      <c r="L432" s="110"/>
      <c r="M432" s="110"/>
      <c r="N432" s="110"/>
      <c r="O432" s="110"/>
      <c r="P432" s="110"/>
      <c r="Q432" s="110"/>
      <c r="R432" s="110"/>
      <c r="S432" s="110"/>
      <c r="T432" s="110"/>
      <c r="U432" s="110"/>
      <c r="V432" s="110"/>
      <c r="W432" s="110"/>
      <c r="X432" s="110"/>
      <c r="AK432" s="109"/>
      <c r="AL432" s="109"/>
    </row>
    <row r="433" spans="1:38" ht="18.75" customHeight="1">
      <c r="A433" s="110"/>
      <c r="B433" s="110"/>
      <c r="C433" s="110"/>
      <c r="D433" s="110"/>
      <c r="E433" s="110"/>
      <c r="F433" s="110"/>
      <c r="G433" s="110"/>
      <c r="H433" s="110"/>
      <c r="I433" s="110"/>
      <c r="J433" s="110"/>
      <c r="K433" s="110"/>
      <c r="L433" s="110"/>
      <c r="M433" s="110"/>
      <c r="N433" s="110"/>
      <c r="O433" s="110"/>
      <c r="P433" s="110"/>
      <c r="Q433" s="110"/>
      <c r="R433" s="110"/>
      <c r="S433" s="110"/>
      <c r="T433" s="110"/>
      <c r="U433" s="110"/>
      <c r="V433" s="110"/>
      <c r="W433" s="110"/>
      <c r="X433" s="110"/>
      <c r="AK433" s="109"/>
      <c r="AL433" s="109"/>
    </row>
    <row r="434" spans="1:38" ht="18.75" customHeight="1">
      <c r="A434" s="110"/>
      <c r="B434" s="110"/>
      <c r="C434" s="110"/>
      <c r="D434" s="110"/>
      <c r="E434" s="110"/>
      <c r="F434" s="110"/>
      <c r="G434" s="110"/>
      <c r="H434" s="110"/>
      <c r="I434" s="110"/>
      <c r="J434" s="110"/>
      <c r="K434" s="110"/>
      <c r="L434" s="110"/>
      <c r="M434" s="110"/>
      <c r="N434" s="110"/>
      <c r="O434" s="110"/>
      <c r="P434" s="110"/>
      <c r="Q434" s="110"/>
      <c r="R434" s="110"/>
      <c r="S434" s="110"/>
      <c r="T434" s="110"/>
      <c r="U434" s="110"/>
      <c r="V434" s="110"/>
      <c r="W434" s="110"/>
      <c r="X434" s="110"/>
      <c r="AK434" s="109"/>
      <c r="AL434" s="109"/>
    </row>
    <row r="435" spans="1:38" ht="18.75" customHeight="1">
      <c r="A435" s="110"/>
      <c r="B435" s="110"/>
      <c r="C435" s="110"/>
      <c r="D435" s="110"/>
      <c r="E435" s="110"/>
      <c r="F435" s="110"/>
      <c r="G435" s="110"/>
      <c r="H435" s="110"/>
      <c r="I435" s="110"/>
      <c r="J435" s="110"/>
      <c r="K435" s="110"/>
      <c r="L435" s="110"/>
      <c r="M435" s="110"/>
      <c r="N435" s="110"/>
      <c r="O435" s="110"/>
      <c r="P435" s="110"/>
      <c r="Q435" s="110"/>
      <c r="R435" s="110"/>
      <c r="S435" s="110"/>
      <c r="T435" s="110"/>
      <c r="U435" s="110"/>
      <c r="V435" s="110"/>
      <c r="W435" s="110"/>
      <c r="X435" s="110"/>
      <c r="AK435" s="109"/>
      <c r="AL435" s="109"/>
    </row>
    <row r="436" spans="1:38" ht="18.75" customHeight="1">
      <c r="A436" s="110"/>
      <c r="B436" s="110"/>
      <c r="C436" s="110"/>
      <c r="D436" s="110"/>
      <c r="E436" s="110"/>
      <c r="F436" s="110"/>
      <c r="G436" s="110"/>
      <c r="H436" s="110"/>
      <c r="I436" s="110"/>
      <c r="J436" s="110"/>
      <c r="K436" s="110"/>
      <c r="L436" s="110"/>
      <c r="M436" s="110"/>
      <c r="N436" s="110"/>
      <c r="O436" s="110"/>
      <c r="P436" s="110"/>
      <c r="Q436" s="110"/>
      <c r="R436" s="110"/>
      <c r="S436" s="110"/>
      <c r="T436" s="110"/>
      <c r="U436" s="110"/>
      <c r="V436" s="110"/>
      <c r="W436" s="110"/>
      <c r="X436" s="110"/>
      <c r="AK436" s="109"/>
      <c r="AL436" s="109"/>
    </row>
    <row r="437" spans="1:38" ht="18.75" customHeight="1">
      <c r="A437" s="110"/>
      <c r="B437" s="110"/>
      <c r="C437" s="110"/>
      <c r="D437" s="110"/>
      <c r="E437" s="110"/>
      <c r="F437" s="110"/>
      <c r="G437" s="110"/>
      <c r="H437" s="110"/>
      <c r="I437" s="110"/>
      <c r="J437" s="110"/>
      <c r="K437" s="110"/>
      <c r="L437" s="110"/>
      <c r="M437" s="110"/>
      <c r="N437" s="110"/>
      <c r="O437" s="110"/>
      <c r="P437" s="110"/>
      <c r="Q437" s="110"/>
      <c r="R437" s="110"/>
      <c r="S437" s="110"/>
      <c r="T437" s="110"/>
      <c r="U437" s="110"/>
      <c r="V437" s="110"/>
      <c r="W437" s="110"/>
      <c r="X437" s="110"/>
      <c r="AK437" s="109"/>
      <c r="AL437" s="109"/>
    </row>
    <row r="438" spans="1:38" ht="18.75" customHeight="1">
      <c r="A438" s="110"/>
      <c r="B438" s="110"/>
      <c r="C438" s="110"/>
      <c r="D438" s="110"/>
      <c r="E438" s="110"/>
      <c r="F438" s="110"/>
      <c r="G438" s="110"/>
      <c r="H438" s="110"/>
      <c r="I438" s="110"/>
      <c r="J438" s="110"/>
      <c r="K438" s="110"/>
      <c r="L438" s="110"/>
      <c r="M438" s="110"/>
      <c r="N438" s="110"/>
      <c r="O438" s="110"/>
      <c r="P438" s="110"/>
      <c r="Q438" s="110"/>
      <c r="R438" s="110"/>
      <c r="S438" s="110"/>
      <c r="T438" s="110"/>
      <c r="U438" s="110"/>
      <c r="V438" s="110"/>
      <c r="W438" s="110"/>
      <c r="X438" s="110"/>
      <c r="AK438" s="109"/>
      <c r="AL438" s="109"/>
    </row>
    <row r="439" spans="1:38" ht="18.75" customHeight="1">
      <c r="A439" s="110"/>
      <c r="B439" s="110"/>
      <c r="C439" s="110"/>
      <c r="D439" s="110"/>
      <c r="E439" s="110"/>
      <c r="F439" s="110"/>
      <c r="G439" s="110"/>
      <c r="H439" s="110"/>
      <c r="I439" s="110"/>
      <c r="J439" s="110"/>
      <c r="K439" s="110"/>
      <c r="L439" s="110"/>
      <c r="M439" s="110"/>
      <c r="N439" s="110"/>
      <c r="O439" s="110"/>
      <c r="P439" s="110"/>
      <c r="Q439" s="110"/>
      <c r="R439" s="110"/>
      <c r="S439" s="110"/>
      <c r="T439" s="110"/>
      <c r="U439" s="110"/>
      <c r="V439" s="110"/>
      <c r="W439" s="110"/>
      <c r="X439" s="110"/>
      <c r="AK439" s="109"/>
      <c r="AL439" s="109"/>
    </row>
    <row r="440" spans="1:38" ht="18.75" customHeight="1">
      <c r="A440" s="110"/>
      <c r="B440" s="110"/>
      <c r="C440" s="110"/>
      <c r="D440" s="110"/>
      <c r="E440" s="110"/>
      <c r="F440" s="110"/>
      <c r="G440" s="110"/>
      <c r="H440" s="110"/>
      <c r="I440" s="110"/>
      <c r="J440" s="110"/>
      <c r="K440" s="110"/>
      <c r="L440" s="110"/>
      <c r="M440" s="110"/>
      <c r="N440" s="110"/>
      <c r="O440" s="110"/>
      <c r="P440" s="110"/>
      <c r="Q440" s="110"/>
      <c r="R440" s="110"/>
      <c r="S440" s="110"/>
      <c r="T440" s="110"/>
      <c r="U440" s="110"/>
      <c r="V440" s="110"/>
      <c r="W440" s="110"/>
      <c r="X440" s="110"/>
      <c r="AK440" s="109"/>
      <c r="AL440" s="109"/>
    </row>
    <row r="441" spans="1:38" ht="18.75" customHeight="1">
      <c r="A441" s="110"/>
      <c r="B441" s="110"/>
      <c r="C441" s="110"/>
      <c r="D441" s="110"/>
      <c r="E441" s="110"/>
      <c r="F441" s="110"/>
      <c r="G441" s="110"/>
      <c r="H441" s="110"/>
      <c r="I441" s="110"/>
      <c r="J441" s="110"/>
      <c r="K441" s="110"/>
      <c r="L441" s="110"/>
      <c r="M441" s="110"/>
      <c r="N441" s="110"/>
      <c r="O441" s="110"/>
      <c r="P441" s="110"/>
      <c r="Q441" s="110"/>
      <c r="R441" s="110"/>
      <c r="S441" s="110"/>
      <c r="T441" s="110"/>
      <c r="U441" s="110"/>
      <c r="V441" s="110"/>
      <c r="W441" s="110"/>
      <c r="X441" s="110"/>
      <c r="AK441" s="109"/>
      <c r="AL441" s="109"/>
    </row>
    <row r="442" spans="1:38" ht="18.75" customHeight="1">
      <c r="A442" s="110"/>
      <c r="B442" s="110"/>
      <c r="C442" s="110"/>
      <c r="D442" s="110"/>
      <c r="E442" s="110"/>
      <c r="F442" s="110"/>
      <c r="G442" s="110"/>
      <c r="H442" s="110"/>
      <c r="I442" s="110"/>
      <c r="J442" s="110"/>
      <c r="K442" s="110"/>
      <c r="L442" s="110"/>
      <c r="M442" s="110"/>
      <c r="N442" s="110"/>
      <c r="O442" s="110"/>
      <c r="P442" s="110"/>
      <c r="Q442" s="110"/>
      <c r="R442" s="110"/>
      <c r="S442" s="110"/>
      <c r="T442" s="110"/>
      <c r="U442" s="110"/>
      <c r="V442" s="110"/>
      <c r="W442" s="110"/>
      <c r="X442" s="110"/>
      <c r="AK442" s="109"/>
      <c r="AL442" s="109"/>
    </row>
    <row r="443" spans="1:38" ht="18.75" customHeight="1">
      <c r="A443" s="110"/>
      <c r="B443" s="110"/>
      <c r="C443" s="110"/>
      <c r="D443" s="110"/>
      <c r="E443" s="110"/>
      <c r="F443" s="110"/>
      <c r="G443" s="110"/>
      <c r="H443" s="110"/>
      <c r="I443" s="110"/>
      <c r="J443" s="110"/>
      <c r="K443" s="110"/>
      <c r="L443" s="110"/>
      <c r="M443" s="110"/>
      <c r="N443" s="110"/>
      <c r="O443" s="110"/>
      <c r="P443" s="110"/>
      <c r="Q443" s="110"/>
      <c r="R443" s="110"/>
      <c r="S443" s="110"/>
      <c r="T443" s="110"/>
      <c r="U443" s="110"/>
      <c r="V443" s="110"/>
      <c r="W443" s="110"/>
      <c r="X443" s="110"/>
      <c r="AK443" s="109"/>
      <c r="AL443" s="109"/>
    </row>
    <row r="444" spans="1:38" ht="18.75" customHeight="1">
      <c r="A444" s="110"/>
      <c r="B444" s="110"/>
      <c r="C444" s="110"/>
      <c r="D444" s="110"/>
      <c r="E444" s="110"/>
      <c r="F444" s="110"/>
      <c r="G444" s="110"/>
      <c r="H444" s="110"/>
      <c r="I444" s="110"/>
      <c r="J444" s="110"/>
      <c r="K444" s="110"/>
      <c r="L444" s="110"/>
      <c r="M444" s="110"/>
      <c r="N444" s="110"/>
      <c r="O444" s="110"/>
      <c r="P444" s="110"/>
      <c r="Q444" s="110"/>
      <c r="R444" s="110"/>
      <c r="S444" s="110"/>
      <c r="T444" s="110"/>
      <c r="U444" s="110"/>
      <c r="V444" s="110"/>
      <c r="W444" s="110"/>
      <c r="X444" s="110"/>
      <c r="AK444" s="109"/>
      <c r="AL444" s="109"/>
    </row>
    <row r="445" spans="1:38" ht="18.75" customHeight="1">
      <c r="A445" s="110"/>
      <c r="B445" s="110"/>
      <c r="C445" s="110"/>
      <c r="D445" s="110"/>
      <c r="E445" s="110"/>
      <c r="F445" s="110"/>
      <c r="G445" s="110"/>
      <c r="H445" s="110"/>
      <c r="I445" s="110"/>
      <c r="J445" s="110"/>
      <c r="K445" s="110"/>
      <c r="L445" s="110"/>
      <c r="M445" s="110"/>
      <c r="N445" s="110"/>
      <c r="O445" s="110"/>
      <c r="P445" s="110"/>
      <c r="Q445" s="110"/>
      <c r="R445" s="110"/>
      <c r="S445" s="110"/>
      <c r="T445" s="110"/>
      <c r="U445" s="110"/>
      <c r="V445" s="110"/>
      <c r="W445" s="110"/>
      <c r="X445" s="110"/>
      <c r="AK445" s="109"/>
      <c r="AL445" s="109"/>
    </row>
    <row r="446" spans="1:38" ht="18.75" customHeight="1">
      <c r="A446" s="110"/>
      <c r="B446" s="110"/>
      <c r="C446" s="110"/>
      <c r="D446" s="110"/>
      <c r="E446" s="110"/>
      <c r="F446" s="110"/>
      <c r="G446" s="110"/>
      <c r="H446" s="110"/>
      <c r="I446" s="110"/>
      <c r="J446" s="110"/>
      <c r="K446" s="110"/>
      <c r="L446" s="110"/>
      <c r="M446" s="110"/>
      <c r="N446" s="110"/>
      <c r="O446" s="110"/>
      <c r="P446" s="110"/>
      <c r="Q446" s="110"/>
      <c r="R446" s="110"/>
      <c r="S446" s="110"/>
      <c r="T446" s="110"/>
      <c r="U446" s="110"/>
      <c r="V446" s="110"/>
      <c r="W446" s="110"/>
      <c r="X446" s="110"/>
      <c r="AK446" s="109"/>
      <c r="AL446" s="109"/>
    </row>
    <row r="447" spans="1:38" ht="18.75" customHeight="1">
      <c r="A447" s="110"/>
      <c r="B447" s="110"/>
      <c r="C447" s="110"/>
      <c r="D447" s="110"/>
      <c r="E447" s="110"/>
      <c r="F447" s="110"/>
      <c r="G447" s="110"/>
      <c r="H447" s="110"/>
      <c r="I447" s="110"/>
      <c r="J447" s="110"/>
      <c r="K447" s="110"/>
      <c r="L447" s="110"/>
      <c r="M447" s="110"/>
      <c r="N447" s="110"/>
      <c r="O447" s="110"/>
      <c r="P447" s="110"/>
      <c r="Q447" s="110"/>
      <c r="R447" s="110"/>
      <c r="S447" s="110"/>
      <c r="T447" s="110"/>
      <c r="U447" s="110"/>
      <c r="V447" s="110"/>
      <c r="W447" s="110"/>
      <c r="X447" s="110"/>
      <c r="AK447" s="109"/>
      <c r="AL447" s="109"/>
    </row>
    <row r="448" spans="1:38" ht="18.75" customHeight="1">
      <c r="A448" s="110"/>
      <c r="B448" s="110"/>
      <c r="C448" s="110"/>
      <c r="D448" s="110"/>
      <c r="E448" s="110"/>
      <c r="F448" s="110"/>
      <c r="G448" s="110"/>
      <c r="H448" s="110"/>
      <c r="I448" s="110"/>
      <c r="J448" s="110"/>
      <c r="K448" s="110"/>
      <c r="L448" s="110"/>
      <c r="M448" s="110"/>
      <c r="N448" s="110"/>
      <c r="O448" s="110"/>
      <c r="P448" s="110"/>
      <c r="Q448" s="110"/>
      <c r="R448" s="110"/>
      <c r="S448" s="110"/>
      <c r="T448" s="110"/>
      <c r="U448" s="110"/>
      <c r="V448" s="110"/>
      <c r="W448" s="110"/>
      <c r="X448" s="110"/>
      <c r="AK448" s="109"/>
      <c r="AL448" s="109"/>
    </row>
    <row r="449" spans="1:38" ht="18.75" customHeight="1">
      <c r="A449" s="110"/>
      <c r="B449" s="110"/>
      <c r="C449" s="110"/>
      <c r="D449" s="110"/>
      <c r="E449" s="110"/>
      <c r="F449" s="110"/>
      <c r="G449" s="110"/>
      <c r="H449" s="110"/>
      <c r="I449" s="110"/>
      <c r="J449" s="110"/>
      <c r="K449" s="110"/>
      <c r="L449" s="110"/>
      <c r="M449" s="110"/>
      <c r="N449" s="110"/>
      <c r="O449" s="110"/>
      <c r="P449" s="110"/>
      <c r="Q449" s="110"/>
      <c r="R449" s="110"/>
      <c r="S449" s="110"/>
      <c r="T449" s="110"/>
      <c r="U449" s="110"/>
      <c r="V449" s="110"/>
      <c r="W449" s="110"/>
      <c r="X449" s="110"/>
      <c r="AK449" s="109"/>
      <c r="AL449" s="109"/>
    </row>
    <row r="450" spans="1:38" ht="18.75" customHeight="1">
      <c r="A450" s="110"/>
      <c r="B450" s="110"/>
      <c r="C450" s="110"/>
      <c r="D450" s="110"/>
      <c r="E450" s="110"/>
      <c r="F450" s="110"/>
      <c r="G450" s="110"/>
      <c r="H450" s="110"/>
      <c r="I450" s="110"/>
      <c r="J450" s="110"/>
      <c r="K450" s="110"/>
      <c r="L450" s="110"/>
      <c r="M450" s="110"/>
      <c r="N450" s="110"/>
      <c r="O450" s="110"/>
      <c r="P450" s="110"/>
      <c r="Q450" s="110"/>
      <c r="R450" s="110"/>
      <c r="S450" s="110"/>
      <c r="T450" s="110"/>
      <c r="U450" s="110"/>
      <c r="V450" s="110"/>
      <c r="W450" s="110"/>
      <c r="X450" s="110"/>
      <c r="AK450" s="109"/>
      <c r="AL450" s="109"/>
    </row>
    <row r="451" spans="1:38" ht="18.75" customHeight="1">
      <c r="A451" s="110"/>
      <c r="B451" s="110"/>
      <c r="C451" s="110"/>
      <c r="D451" s="110"/>
      <c r="E451" s="110"/>
      <c r="F451" s="110"/>
      <c r="G451" s="110"/>
      <c r="H451" s="110"/>
      <c r="I451" s="110"/>
      <c r="J451" s="110"/>
      <c r="K451" s="110"/>
      <c r="L451" s="110"/>
      <c r="M451" s="110"/>
      <c r="N451" s="110"/>
      <c r="O451" s="110"/>
      <c r="P451" s="110"/>
      <c r="Q451" s="110"/>
      <c r="R451" s="110"/>
      <c r="S451" s="110"/>
      <c r="T451" s="110"/>
      <c r="U451" s="110"/>
      <c r="V451" s="110"/>
      <c r="W451" s="110"/>
      <c r="X451" s="110"/>
      <c r="AK451" s="109"/>
      <c r="AL451" s="109"/>
    </row>
    <row r="452" spans="1:38" ht="18.75" customHeight="1">
      <c r="A452" s="110"/>
      <c r="B452" s="110"/>
      <c r="C452" s="110"/>
      <c r="D452" s="110"/>
      <c r="E452" s="110"/>
      <c r="F452" s="110"/>
      <c r="G452" s="110"/>
      <c r="H452" s="110"/>
      <c r="I452" s="110"/>
      <c r="J452" s="110"/>
      <c r="K452" s="110"/>
      <c r="L452" s="110"/>
      <c r="M452" s="110"/>
      <c r="N452" s="110"/>
      <c r="O452" s="110"/>
      <c r="P452" s="110"/>
      <c r="Q452" s="110"/>
      <c r="R452" s="110"/>
      <c r="S452" s="110"/>
      <c r="T452" s="110"/>
      <c r="U452" s="110"/>
      <c r="V452" s="110"/>
      <c r="W452" s="110"/>
      <c r="X452" s="110"/>
      <c r="AK452" s="109"/>
      <c r="AL452" s="109"/>
    </row>
    <row r="453" spans="1:38" ht="18.75" customHeight="1">
      <c r="A453" s="110"/>
      <c r="B453" s="110"/>
      <c r="C453" s="110"/>
      <c r="D453" s="110"/>
      <c r="E453" s="110"/>
      <c r="F453" s="110"/>
      <c r="G453" s="110"/>
      <c r="H453" s="110"/>
      <c r="I453" s="110"/>
      <c r="J453" s="110"/>
      <c r="K453" s="110"/>
      <c r="L453" s="110"/>
      <c r="M453" s="110"/>
      <c r="N453" s="110"/>
      <c r="O453" s="110"/>
      <c r="P453" s="110"/>
      <c r="Q453" s="110"/>
      <c r="R453" s="110"/>
      <c r="S453" s="110"/>
      <c r="T453" s="110"/>
      <c r="U453" s="110"/>
      <c r="V453" s="110"/>
      <c r="W453" s="110"/>
      <c r="X453" s="110"/>
      <c r="AK453" s="109"/>
      <c r="AL453" s="109"/>
    </row>
    <row r="454" spans="1:38" ht="18.75" customHeight="1">
      <c r="A454" s="110"/>
      <c r="B454" s="110"/>
      <c r="C454" s="110"/>
      <c r="D454" s="110"/>
      <c r="E454" s="110"/>
      <c r="F454" s="110"/>
      <c r="G454" s="110"/>
      <c r="H454" s="110"/>
      <c r="I454" s="110"/>
      <c r="J454" s="110"/>
      <c r="K454" s="110"/>
      <c r="L454" s="110"/>
      <c r="M454" s="110"/>
      <c r="N454" s="110"/>
      <c r="O454" s="110"/>
      <c r="P454" s="110"/>
      <c r="Q454" s="110"/>
      <c r="R454" s="110"/>
      <c r="S454" s="110"/>
      <c r="T454" s="110"/>
      <c r="U454" s="110"/>
      <c r="V454" s="110"/>
      <c r="W454" s="110"/>
      <c r="X454" s="110"/>
      <c r="AK454" s="109"/>
      <c r="AL454" s="109"/>
    </row>
    <row r="455" spans="1:38" ht="18.75" customHeight="1">
      <c r="A455" s="110"/>
      <c r="B455" s="110"/>
      <c r="C455" s="110"/>
      <c r="D455" s="110"/>
      <c r="E455" s="110"/>
      <c r="F455" s="110"/>
      <c r="G455" s="110"/>
      <c r="H455" s="110"/>
      <c r="I455" s="110"/>
      <c r="J455" s="110"/>
      <c r="K455" s="110"/>
      <c r="L455" s="110"/>
      <c r="M455" s="110"/>
      <c r="N455" s="110"/>
      <c r="O455" s="110"/>
      <c r="P455" s="110"/>
      <c r="Q455" s="110"/>
      <c r="R455" s="110"/>
      <c r="S455" s="110"/>
      <c r="T455" s="110"/>
      <c r="U455" s="110"/>
      <c r="V455" s="110"/>
      <c r="W455" s="110"/>
      <c r="X455" s="110"/>
      <c r="AK455" s="109"/>
      <c r="AL455" s="109"/>
    </row>
    <row r="456" spans="1:38" ht="18.75" customHeight="1">
      <c r="A456" s="110"/>
      <c r="B456" s="110"/>
      <c r="C456" s="110"/>
      <c r="D456" s="110"/>
      <c r="E456" s="110"/>
      <c r="F456" s="110"/>
      <c r="G456" s="110"/>
      <c r="H456" s="110"/>
      <c r="I456" s="110"/>
      <c r="J456" s="110"/>
      <c r="K456" s="110"/>
      <c r="L456" s="110"/>
      <c r="M456" s="110"/>
      <c r="N456" s="110"/>
      <c r="O456" s="110"/>
      <c r="P456" s="110"/>
      <c r="Q456" s="110"/>
      <c r="R456" s="110"/>
      <c r="S456" s="110"/>
      <c r="T456" s="110"/>
      <c r="U456" s="110"/>
      <c r="V456" s="110"/>
      <c r="W456" s="110"/>
      <c r="X456" s="110"/>
      <c r="AK456" s="109"/>
      <c r="AL456" s="109"/>
    </row>
    <row r="457" spans="1:38" ht="18.75" customHeight="1">
      <c r="A457" s="110"/>
      <c r="B457" s="110"/>
      <c r="C457" s="110"/>
      <c r="D457" s="110"/>
      <c r="E457" s="110"/>
      <c r="F457" s="110"/>
      <c r="G457" s="110"/>
      <c r="H457" s="110"/>
      <c r="I457" s="110"/>
      <c r="J457" s="110"/>
      <c r="K457" s="110"/>
      <c r="L457" s="110"/>
      <c r="M457" s="110"/>
      <c r="N457" s="110"/>
      <c r="O457" s="110"/>
      <c r="P457" s="110"/>
      <c r="Q457" s="110"/>
      <c r="R457" s="110"/>
      <c r="S457" s="110"/>
      <c r="T457" s="110"/>
      <c r="U457" s="110"/>
      <c r="V457" s="110"/>
      <c r="W457" s="110"/>
      <c r="X457" s="110"/>
      <c r="AK457" s="109"/>
      <c r="AL457" s="109"/>
    </row>
    <row r="458" spans="1:38" ht="18.75" customHeight="1">
      <c r="A458" s="110"/>
      <c r="B458" s="110"/>
      <c r="C458" s="110"/>
      <c r="D458" s="110"/>
      <c r="E458" s="110"/>
      <c r="F458" s="110"/>
      <c r="G458" s="110"/>
      <c r="H458" s="110"/>
      <c r="I458" s="110"/>
      <c r="J458" s="110"/>
      <c r="K458" s="110"/>
      <c r="L458" s="110"/>
      <c r="M458" s="110"/>
      <c r="N458" s="110"/>
      <c r="O458" s="110"/>
      <c r="P458" s="110"/>
      <c r="Q458" s="110"/>
      <c r="R458" s="110"/>
      <c r="S458" s="110"/>
      <c r="T458" s="110"/>
      <c r="U458" s="110"/>
      <c r="V458" s="110"/>
      <c r="W458" s="110"/>
      <c r="X458" s="110"/>
      <c r="AK458" s="109"/>
      <c r="AL458" s="109"/>
    </row>
    <row r="459" spans="1:38" ht="18.75" customHeight="1">
      <c r="A459" s="110"/>
      <c r="B459" s="110"/>
      <c r="C459" s="110"/>
      <c r="D459" s="110"/>
      <c r="E459" s="110"/>
      <c r="F459" s="110"/>
      <c r="G459" s="110"/>
      <c r="H459" s="110"/>
      <c r="I459" s="110"/>
      <c r="J459" s="110"/>
      <c r="K459" s="110"/>
      <c r="L459" s="110"/>
      <c r="M459" s="110"/>
      <c r="N459" s="110"/>
      <c r="O459" s="110"/>
      <c r="P459" s="110"/>
      <c r="Q459" s="110"/>
      <c r="R459" s="110"/>
      <c r="S459" s="110"/>
      <c r="T459" s="110"/>
      <c r="U459" s="110"/>
      <c r="V459" s="110"/>
      <c r="W459" s="110"/>
      <c r="X459" s="110"/>
      <c r="AK459" s="109"/>
      <c r="AL459" s="109"/>
    </row>
    <row r="460" spans="1:38" ht="18.75" customHeight="1">
      <c r="A460" s="110"/>
      <c r="B460" s="110"/>
      <c r="C460" s="110"/>
      <c r="D460" s="110"/>
      <c r="E460" s="110"/>
      <c r="F460" s="110"/>
      <c r="G460" s="110"/>
      <c r="H460" s="110"/>
      <c r="I460" s="110"/>
      <c r="J460" s="110"/>
      <c r="K460" s="110"/>
      <c r="L460" s="110"/>
      <c r="M460" s="110"/>
      <c r="N460" s="110"/>
      <c r="O460" s="110"/>
      <c r="P460" s="110"/>
      <c r="Q460" s="110"/>
      <c r="R460" s="110"/>
      <c r="S460" s="110"/>
      <c r="T460" s="110"/>
      <c r="U460" s="110"/>
      <c r="V460" s="110"/>
      <c r="W460" s="110"/>
      <c r="X460" s="110"/>
      <c r="AK460" s="109"/>
      <c r="AL460" s="109"/>
    </row>
    <row r="461" spans="1:38" ht="18.75" customHeight="1">
      <c r="A461" s="110"/>
      <c r="B461" s="110"/>
      <c r="C461" s="110"/>
      <c r="D461" s="110"/>
      <c r="E461" s="110"/>
      <c r="F461" s="110"/>
      <c r="G461" s="110"/>
      <c r="H461" s="110"/>
      <c r="I461" s="110"/>
      <c r="J461" s="110"/>
      <c r="K461" s="110"/>
      <c r="L461" s="110"/>
      <c r="M461" s="110"/>
      <c r="N461" s="110"/>
      <c r="O461" s="110"/>
      <c r="P461" s="110"/>
      <c r="Q461" s="110"/>
      <c r="R461" s="110"/>
      <c r="S461" s="110"/>
      <c r="T461" s="110"/>
      <c r="U461" s="110"/>
      <c r="V461" s="110"/>
      <c r="W461" s="110"/>
      <c r="X461" s="110"/>
      <c r="AK461" s="109"/>
      <c r="AL461" s="109"/>
    </row>
    <row r="462" spans="1:38" ht="18.75" customHeight="1">
      <c r="A462" s="110"/>
      <c r="B462" s="110"/>
      <c r="C462" s="110"/>
      <c r="D462" s="110"/>
      <c r="E462" s="110"/>
      <c r="F462" s="110"/>
      <c r="G462" s="110"/>
      <c r="H462" s="110"/>
      <c r="I462" s="110"/>
      <c r="J462" s="110"/>
      <c r="K462" s="110"/>
      <c r="L462" s="110"/>
      <c r="M462" s="110"/>
      <c r="N462" s="110"/>
      <c r="O462" s="110"/>
      <c r="P462" s="110"/>
      <c r="Q462" s="110"/>
      <c r="R462" s="110"/>
      <c r="S462" s="110"/>
      <c r="T462" s="110"/>
      <c r="U462" s="110"/>
      <c r="V462" s="110"/>
      <c r="W462" s="110"/>
      <c r="X462" s="110"/>
      <c r="AK462" s="109"/>
      <c r="AL462" s="109"/>
    </row>
    <row r="463" spans="1:38" ht="18.75" customHeight="1">
      <c r="A463" s="110"/>
      <c r="B463" s="110"/>
      <c r="C463" s="110"/>
      <c r="D463" s="110"/>
      <c r="E463" s="110"/>
      <c r="F463" s="110"/>
      <c r="G463" s="110"/>
      <c r="H463" s="110"/>
      <c r="I463" s="110"/>
      <c r="J463" s="110"/>
      <c r="K463" s="110"/>
      <c r="L463" s="110"/>
      <c r="M463" s="110"/>
      <c r="N463" s="110"/>
      <c r="O463" s="110"/>
      <c r="P463" s="110"/>
      <c r="Q463" s="110"/>
      <c r="R463" s="110"/>
      <c r="S463" s="110"/>
      <c r="T463" s="110"/>
      <c r="U463" s="110"/>
      <c r="V463" s="110"/>
      <c r="W463" s="110"/>
      <c r="X463" s="110"/>
      <c r="AK463" s="109"/>
      <c r="AL463" s="109"/>
    </row>
    <row r="464" spans="1:38" ht="18.75" customHeight="1">
      <c r="A464" s="110"/>
      <c r="B464" s="110"/>
      <c r="C464" s="110"/>
      <c r="D464" s="110"/>
      <c r="E464" s="110"/>
      <c r="F464" s="110"/>
      <c r="G464" s="110"/>
      <c r="H464" s="110"/>
      <c r="I464" s="110"/>
      <c r="J464" s="110"/>
      <c r="K464" s="110"/>
      <c r="L464" s="110"/>
      <c r="M464" s="110"/>
      <c r="N464" s="110"/>
      <c r="O464" s="110"/>
      <c r="P464" s="110"/>
      <c r="Q464" s="110"/>
      <c r="R464" s="110"/>
      <c r="S464" s="110"/>
      <c r="T464" s="110"/>
      <c r="U464" s="110"/>
      <c r="V464" s="110"/>
      <c r="W464" s="110"/>
      <c r="X464" s="110"/>
      <c r="AK464" s="109"/>
      <c r="AL464" s="109"/>
    </row>
    <row r="465" spans="1:38" ht="18.75" customHeight="1">
      <c r="A465" s="110"/>
      <c r="B465" s="110"/>
      <c r="C465" s="110"/>
      <c r="D465" s="110"/>
      <c r="E465" s="110"/>
      <c r="F465" s="110"/>
      <c r="G465" s="110"/>
      <c r="H465" s="110"/>
      <c r="I465" s="110"/>
      <c r="J465" s="110"/>
      <c r="K465" s="110"/>
      <c r="L465" s="110"/>
      <c r="M465" s="110"/>
      <c r="N465" s="110"/>
      <c r="O465" s="110"/>
      <c r="P465" s="110"/>
      <c r="Q465" s="110"/>
      <c r="R465" s="110"/>
      <c r="S465" s="110"/>
      <c r="T465" s="110"/>
      <c r="U465" s="110"/>
      <c r="V465" s="110"/>
      <c r="W465" s="110"/>
      <c r="X465" s="110"/>
      <c r="AK465" s="109"/>
      <c r="AL465" s="109"/>
    </row>
    <row r="466" spans="1:38" ht="18.75" customHeight="1">
      <c r="A466" s="110"/>
      <c r="B466" s="110"/>
      <c r="C466" s="110"/>
      <c r="D466" s="110"/>
      <c r="E466" s="110"/>
      <c r="F466" s="110"/>
      <c r="G466" s="110"/>
      <c r="H466" s="110"/>
      <c r="I466" s="110"/>
      <c r="J466" s="110"/>
      <c r="K466" s="110"/>
      <c r="L466" s="110"/>
      <c r="M466" s="110"/>
      <c r="N466" s="110"/>
      <c r="O466" s="110"/>
      <c r="P466" s="110"/>
      <c r="Q466" s="110"/>
      <c r="R466" s="110"/>
      <c r="S466" s="110"/>
      <c r="T466" s="110"/>
      <c r="U466" s="110"/>
      <c r="V466" s="110"/>
      <c r="W466" s="110"/>
      <c r="X466" s="110"/>
      <c r="AK466" s="109"/>
      <c r="AL466" s="109"/>
    </row>
    <row r="467" spans="1:38" ht="18.75" customHeight="1">
      <c r="A467" s="110"/>
      <c r="B467" s="110"/>
      <c r="C467" s="110"/>
      <c r="D467" s="110"/>
      <c r="E467" s="110"/>
      <c r="F467" s="110"/>
      <c r="G467" s="110"/>
      <c r="H467" s="110"/>
      <c r="I467" s="110"/>
      <c r="J467" s="110"/>
      <c r="K467" s="110"/>
      <c r="L467" s="110"/>
      <c r="M467" s="110"/>
      <c r="N467" s="110"/>
      <c r="O467" s="110"/>
      <c r="P467" s="110"/>
      <c r="Q467" s="110"/>
      <c r="R467" s="110"/>
      <c r="S467" s="110"/>
      <c r="T467" s="110"/>
      <c r="U467" s="110"/>
      <c r="V467" s="110"/>
      <c r="W467" s="110"/>
      <c r="X467" s="110"/>
      <c r="AK467" s="109"/>
      <c r="AL467" s="109"/>
    </row>
    <row r="468" spans="1:38" ht="18.75" customHeight="1">
      <c r="A468" s="110"/>
      <c r="B468" s="110"/>
      <c r="C468" s="110"/>
      <c r="D468" s="110"/>
      <c r="E468" s="110"/>
      <c r="F468" s="110"/>
      <c r="G468" s="110"/>
      <c r="H468" s="110"/>
      <c r="I468" s="110"/>
      <c r="J468" s="110"/>
      <c r="K468" s="110"/>
      <c r="L468" s="110"/>
      <c r="M468" s="110"/>
      <c r="N468" s="110"/>
      <c r="O468" s="110"/>
      <c r="P468" s="110"/>
      <c r="Q468" s="110"/>
      <c r="R468" s="110"/>
      <c r="S468" s="110"/>
      <c r="T468" s="110"/>
      <c r="U468" s="110"/>
      <c r="V468" s="110"/>
      <c r="W468" s="110"/>
      <c r="X468" s="110"/>
      <c r="AK468" s="109"/>
      <c r="AL468" s="109"/>
    </row>
    <row r="469" spans="1:38" ht="18.75" customHeight="1">
      <c r="A469" s="110"/>
      <c r="B469" s="110"/>
      <c r="C469" s="110"/>
      <c r="D469" s="110"/>
      <c r="E469" s="110"/>
      <c r="F469" s="110"/>
      <c r="G469" s="110"/>
      <c r="H469" s="110"/>
      <c r="I469" s="110"/>
      <c r="J469" s="110"/>
      <c r="K469" s="110"/>
      <c r="L469" s="110"/>
      <c r="M469" s="110"/>
      <c r="N469" s="110"/>
      <c r="O469" s="110"/>
      <c r="P469" s="110"/>
      <c r="Q469" s="110"/>
      <c r="R469" s="110"/>
      <c r="S469" s="110"/>
      <c r="T469" s="110"/>
      <c r="U469" s="110"/>
      <c r="V469" s="110"/>
      <c r="W469" s="110"/>
      <c r="X469" s="110"/>
      <c r="AK469" s="109"/>
      <c r="AL469" s="109"/>
    </row>
    <row r="470" spans="1:38" ht="18.75" customHeight="1">
      <c r="A470" s="110"/>
      <c r="B470" s="110"/>
      <c r="C470" s="110"/>
      <c r="D470" s="110"/>
      <c r="E470" s="110"/>
      <c r="F470" s="110"/>
      <c r="G470" s="110"/>
      <c r="H470" s="110"/>
      <c r="I470" s="110"/>
      <c r="J470" s="110"/>
      <c r="K470" s="110"/>
      <c r="L470" s="110"/>
      <c r="M470" s="110"/>
      <c r="N470" s="110"/>
      <c r="O470" s="110"/>
      <c r="P470" s="110"/>
      <c r="Q470" s="110"/>
      <c r="R470" s="110"/>
      <c r="S470" s="110"/>
      <c r="T470" s="110"/>
      <c r="U470" s="110"/>
      <c r="V470" s="110"/>
      <c r="W470" s="110"/>
      <c r="X470" s="110"/>
      <c r="AK470" s="109"/>
      <c r="AL470" s="109"/>
    </row>
    <row r="471" spans="1:38" ht="18.75" customHeight="1">
      <c r="A471" s="110"/>
      <c r="B471" s="110"/>
      <c r="C471" s="110"/>
      <c r="D471" s="110"/>
      <c r="E471" s="110"/>
      <c r="F471" s="110"/>
      <c r="G471" s="110"/>
      <c r="H471" s="110"/>
      <c r="I471" s="110"/>
      <c r="J471" s="110"/>
      <c r="K471" s="110"/>
      <c r="L471" s="110"/>
      <c r="M471" s="110"/>
      <c r="N471" s="110"/>
      <c r="O471" s="110"/>
      <c r="P471" s="110"/>
      <c r="Q471" s="110"/>
      <c r="R471" s="110"/>
      <c r="S471" s="110"/>
      <c r="T471" s="110"/>
      <c r="U471" s="110"/>
      <c r="V471" s="110"/>
      <c r="W471" s="110"/>
      <c r="X471" s="110"/>
      <c r="AK471" s="109"/>
      <c r="AL471" s="109"/>
    </row>
    <row r="472" spans="1:38" ht="18.75" customHeight="1">
      <c r="A472" s="110"/>
      <c r="B472" s="110"/>
      <c r="C472" s="110"/>
      <c r="D472" s="110"/>
      <c r="E472" s="110"/>
      <c r="F472" s="110"/>
      <c r="G472" s="110"/>
      <c r="H472" s="110"/>
      <c r="I472" s="110"/>
      <c r="J472" s="110"/>
      <c r="K472" s="110"/>
      <c r="L472" s="110"/>
      <c r="M472" s="110"/>
      <c r="N472" s="110"/>
      <c r="O472" s="110"/>
      <c r="P472" s="110"/>
      <c r="Q472" s="110"/>
      <c r="R472" s="110"/>
      <c r="S472" s="110"/>
      <c r="T472" s="110"/>
      <c r="U472" s="110"/>
      <c r="V472" s="110"/>
      <c r="W472" s="110"/>
      <c r="X472" s="110"/>
      <c r="AK472" s="109"/>
      <c r="AL472" s="109"/>
    </row>
    <row r="473" spans="1:38" ht="18.75" customHeight="1">
      <c r="A473" s="110"/>
      <c r="B473" s="110"/>
      <c r="C473" s="110"/>
      <c r="D473" s="110"/>
      <c r="E473" s="110"/>
      <c r="F473" s="110"/>
      <c r="G473" s="110"/>
      <c r="H473" s="110"/>
      <c r="I473" s="110"/>
      <c r="J473" s="110"/>
      <c r="K473" s="110"/>
      <c r="L473" s="110"/>
      <c r="M473" s="110"/>
      <c r="N473" s="110"/>
      <c r="O473" s="110"/>
      <c r="P473" s="110"/>
      <c r="Q473" s="110"/>
      <c r="R473" s="110"/>
      <c r="S473" s="110"/>
      <c r="T473" s="110"/>
      <c r="U473" s="110"/>
      <c r="V473" s="110"/>
      <c r="W473" s="110"/>
      <c r="X473" s="110"/>
      <c r="AK473" s="109"/>
      <c r="AL473" s="109"/>
    </row>
    <row r="474" spans="1:38" ht="18.75" customHeight="1">
      <c r="A474" s="110"/>
      <c r="B474" s="110"/>
      <c r="C474" s="110"/>
      <c r="D474" s="110"/>
      <c r="E474" s="110"/>
      <c r="F474" s="110"/>
      <c r="G474" s="110"/>
      <c r="H474" s="110"/>
      <c r="I474" s="110"/>
      <c r="J474" s="110"/>
      <c r="K474" s="110"/>
      <c r="L474" s="110"/>
      <c r="M474" s="110"/>
      <c r="N474" s="110"/>
      <c r="O474" s="110"/>
      <c r="P474" s="110"/>
      <c r="Q474" s="110"/>
      <c r="R474" s="110"/>
      <c r="S474" s="110"/>
      <c r="T474" s="110"/>
      <c r="U474" s="110"/>
      <c r="V474" s="110"/>
      <c r="W474" s="110"/>
      <c r="X474" s="110"/>
      <c r="AK474" s="109"/>
      <c r="AL474" s="109"/>
    </row>
    <row r="475" spans="1:38" ht="18.75" customHeight="1">
      <c r="A475" s="110"/>
      <c r="B475" s="110"/>
      <c r="C475" s="110"/>
      <c r="D475" s="110"/>
      <c r="E475" s="110"/>
      <c r="F475" s="110"/>
      <c r="G475" s="110"/>
      <c r="H475" s="110"/>
      <c r="I475" s="110"/>
      <c r="J475" s="110"/>
      <c r="K475" s="110"/>
      <c r="L475" s="110"/>
      <c r="M475" s="110"/>
      <c r="N475" s="110"/>
      <c r="O475" s="110"/>
      <c r="P475" s="110"/>
      <c r="Q475" s="110"/>
      <c r="R475" s="110"/>
      <c r="S475" s="110"/>
      <c r="T475" s="110"/>
      <c r="U475" s="110"/>
      <c r="V475" s="110"/>
      <c r="W475" s="110"/>
      <c r="X475" s="110"/>
      <c r="AK475" s="109"/>
      <c r="AL475" s="109"/>
    </row>
    <row r="476" spans="1:38" ht="18.75" customHeight="1">
      <c r="A476" s="110"/>
      <c r="B476" s="110"/>
      <c r="C476" s="110"/>
      <c r="D476" s="110"/>
      <c r="E476" s="110"/>
      <c r="F476" s="110"/>
      <c r="G476" s="110"/>
      <c r="H476" s="110"/>
      <c r="I476" s="110"/>
      <c r="J476" s="110"/>
      <c r="K476" s="110"/>
      <c r="L476" s="110"/>
      <c r="M476" s="110"/>
      <c r="N476" s="110"/>
      <c r="O476" s="110"/>
      <c r="P476" s="110"/>
      <c r="Q476" s="110"/>
      <c r="R476" s="110"/>
      <c r="S476" s="110"/>
      <c r="T476" s="110"/>
      <c r="U476" s="110"/>
      <c r="V476" s="110"/>
      <c r="W476" s="110"/>
      <c r="X476" s="110"/>
      <c r="AK476" s="109"/>
      <c r="AL476" s="109"/>
    </row>
    <row r="477" spans="1:38" ht="18.75" customHeight="1">
      <c r="A477" s="110"/>
      <c r="B477" s="110"/>
      <c r="C477" s="110"/>
      <c r="D477" s="110"/>
      <c r="E477" s="110"/>
      <c r="F477" s="110"/>
      <c r="G477" s="110"/>
      <c r="H477" s="110"/>
      <c r="I477" s="110"/>
      <c r="J477" s="110"/>
      <c r="K477" s="110"/>
      <c r="L477" s="110"/>
      <c r="M477" s="110"/>
      <c r="N477" s="110"/>
      <c r="O477" s="110"/>
      <c r="P477" s="110"/>
      <c r="Q477" s="110"/>
      <c r="R477" s="110"/>
      <c r="S477" s="110"/>
      <c r="T477" s="110"/>
      <c r="U477" s="110"/>
      <c r="V477" s="110"/>
      <c r="W477" s="110"/>
      <c r="X477" s="110"/>
      <c r="AK477" s="109"/>
      <c r="AL477" s="109"/>
    </row>
    <row r="478" spans="1:38" ht="18.75" customHeight="1">
      <c r="A478" s="110"/>
      <c r="B478" s="110"/>
      <c r="C478" s="110"/>
      <c r="D478" s="110"/>
      <c r="E478" s="110"/>
      <c r="F478" s="110"/>
      <c r="G478" s="110"/>
      <c r="H478" s="110"/>
      <c r="I478" s="110"/>
      <c r="J478" s="110"/>
      <c r="K478" s="110"/>
      <c r="L478" s="110"/>
      <c r="M478" s="110"/>
      <c r="N478" s="110"/>
      <c r="O478" s="110"/>
      <c r="P478" s="110"/>
      <c r="Q478" s="110"/>
      <c r="R478" s="110"/>
      <c r="S478" s="110"/>
      <c r="T478" s="110"/>
      <c r="U478" s="110"/>
      <c r="V478" s="110"/>
      <c r="W478" s="110"/>
      <c r="X478" s="110"/>
      <c r="AK478" s="109"/>
      <c r="AL478" s="109"/>
    </row>
    <row r="479" spans="1:38" ht="18.75" customHeight="1">
      <c r="A479" s="110"/>
      <c r="B479" s="110"/>
      <c r="C479" s="110"/>
      <c r="D479" s="110"/>
      <c r="E479" s="110"/>
      <c r="F479" s="110"/>
      <c r="G479" s="110"/>
      <c r="H479" s="110"/>
      <c r="I479" s="110"/>
      <c r="J479" s="110"/>
      <c r="K479" s="110"/>
      <c r="L479" s="110"/>
      <c r="M479" s="110"/>
      <c r="N479" s="110"/>
      <c r="O479" s="110"/>
      <c r="P479" s="110"/>
      <c r="Q479" s="110"/>
      <c r="R479" s="110"/>
      <c r="S479" s="110"/>
      <c r="T479" s="110"/>
      <c r="U479" s="110"/>
      <c r="V479" s="110"/>
      <c r="W479" s="110"/>
      <c r="X479" s="110"/>
      <c r="AK479" s="109"/>
      <c r="AL479" s="109"/>
    </row>
    <row r="480" spans="1:38" ht="18.75" customHeight="1">
      <c r="A480" s="110"/>
      <c r="B480" s="110"/>
      <c r="C480" s="110"/>
      <c r="D480" s="110"/>
      <c r="E480" s="110"/>
      <c r="F480" s="110"/>
      <c r="G480" s="110"/>
      <c r="H480" s="110"/>
      <c r="I480" s="110"/>
      <c r="J480" s="110"/>
      <c r="K480" s="110"/>
      <c r="L480" s="110"/>
      <c r="M480" s="110"/>
      <c r="N480" s="110"/>
      <c r="O480" s="110"/>
      <c r="P480" s="110"/>
      <c r="Q480" s="110"/>
      <c r="R480" s="110"/>
      <c r="S480" s="110"/>
      <c r="T480" s="110"/>
      <c r="U480" s="110"/>
      <c r="V480" s="110"/>
      <c r="W480" s="110"/>
      <c r="X480" s="110"/>
      <c r="AK480" s="109"/>
      <c r="AL480" s="109"/>
    </row>
    <row r="481" spans="1:38" ht="18.75" customHeight="1">
      <c r="A481" s="110"/>
      <c r="B481" s="110"/>
      <c r="C481" s="110"/>
      <c r="D481" s="110"/>
      <c r="E481" s="110"/>
      <c r="F481" s="110"/>
      <c r="G481" s="110"/>
      <c r="H481" s="110"/>
      <c r="I481" s="110"/>
      <c r="J481" s="110"/>
      <c r="K481" s="110"/>
      <c r="L481" s="110"/>
      <c r="M481" s="110"/>
      <c r="N481" s="110"/>
      <c r="O481" s="110"/>
      <c r="P481" s="110"/>
      <c r="Q481" s="110"/>
      <c r="R481" s="110"/>
      <c r="S481" s="110"/>
      <c r="T481" s="110"/>
      <c r="U481" s="110"/>
      <c r="V481" s="110"/>
      <c r="W481" s="110"/>
      <c r="X481" s="110"/>
      <c r="AK481" s="109"/>
      <c r="AL481" s="109"/>
    </row>
    <row r="482" spans="1:38" ht="18.75" customHeight="1">
      <c r="A482" s="110"/>
      <c r="B482" s="110"/>
      <c r="C482" s="110"/>
      <c r="D482" s="110"/>
      <c r="E482" s="110"/>
      <c r="F482" s="110"/>
      <c r="G482" s="110"/>
      <c r="H482" s="110"/>
      <c r="I482" s="110"/>
      <c r="J482" s="110"/>
      <c r="K482" s="110"/>
      <c r="L482" s="110"/>
      <c r="M482" s="110"/>
      <c r="N482" s="110"/>
      <c r="O482" s="110"/>
      <c r="P482" s="110"/>
      <c r="Q482" s="110"/>
      <c r="R482" s="110"/>
      <c r="S482" s="110"/>
      <c r="T482" s="110"/>
      <c r="U482" s="110"/>
      <c r="V482" s="110"/>
      <c r="W482" s="110"/>
      <c r="X482" s="110"/>
      <c r="AK482" s="109"/>
      <c r="AL482" s="109"/>
    </row>
    <row r="483" spans="1:38" ht="18.75" customHeight="1">
      <c r="A483" s="110"/>
      <c r="B483" s="110"/>
      <c r="C483" s="110"/>
      <c r="D483" s="110"/>
      <c r="E483" s="110"/>
      <c r="F483" s="110"/>
      <c r="G483" s="110"/>
      <c r="H483" s="110"/>
      <c r="I483" s="110"/>
      <c r="J483" s="110"/>
      <c r="K483" s="110"/>
      <c r="L483" s="110"/>
      <c r="M483" s="110"/>
      <c r="N483" s="110"/>
      <c r="O483" s="110"/>
      <c r="P483" s="110"/>
      <c r="Q483" s="110"/>
      <c r="R483" s="110"/>
      <c r="S483" s="110"/>
      <c r="T483" s="110"/>
      <c r="U483" s="110"/>
      <c r="V483" s="110"/>
      <c r="W483" s="110"/>
      <c r="X483" s="110"/>
      <c r="AK483" s="109"/>
      <c r="AL483" s="109"/>
    </row>
    <row r="484" spans="1:38" ht="18.75" customHeight="1">
      <c r="A484" s="110"/>
      <c r="B484" s="110"/>
      <c r="C484" s="110"/>
      <c r="D484" s="110"/>
      <c r="E484" s="110"/>
      <c r="F484" s="110"/>
      <c r="G484" s="110"/>
      <c r="H484" s="110"/>
      <c r="I484" s="110"/>
      <c r="J484" s="110"/>
      <c r="K484" s="110"/>
      <c r="L484" s="110"/>
      <c r="M484" s="110"/>
      <c r="N484" s="110"/>
      <c r="O484" s="110"/>
      <c r="P484" s="110"/>
      <c r="Q484" s="110"/>
      <c r="R484" s="110"/>
      <c r="S484" s="110"/>
      <c r="T484" s="110"/>
      <c r="U484" s="110"/>
      <c r="V484" s="110"/>
      <c r="W484" s="110"/>
      <c r="X484" s="110"/>
      <c r="AK484" s="109"/>
      <c r="AL484" s="109"/>
    </row>
    <row r="485" spans="1:38" ht="18.75" customHeight="1">
      <c r="A485" s="110"/>
      <c r="B485" s="110"/>
      <c r="C485" s="110"/>
      <c r="D485" s="110"/>
      <c r="E485" s="110"/>
      <c r="F485" s="110"/>
      <c r="G485" s="110"/>
      <c r="H485" s="110"/>
      <c r="I485" s="110"/>
      <c r="J485" s="110"/>
      <c r="K485" s="110"/>
      <c r="L485" s="110"/>
      <c r="M485" s="110"/>
      <c r="N485" s="110"/>
      <c r="O485" s="110"/>
      <c r="P485" s="110"/>
      <c r="Q485" s="110"/>
      <c r="R485" s="110"/>
      <c r="S485" s="110"/>
      <c r="U485" s="110"/>
      <c r="V485" s="110"/>
      <c r="W485" s="110"/>
      <c r="X485" s="110"/>
      <c r="AK485" s="109"/>
      <c r="AL485" s="109"/>
    </row>
    <row r="486" spans="1:38" ht="18.75" customHeight="1">
      <c r="U486" s="110"/>
      <c r="V486" s="110"/>
      <c r="W486" s="110"/>
      <c r="X486" s="110"/>
      <c r="AK486" s="109"/>
      <c r="AL486" s="109"/>
    </row>
    <row r="487" spans="1:38" ht="18.75" customHeight="1">
      <c r="U487" s="110"/>
      <c r="V487" s="110"/>
      <c r="W487" s="110"/>
      <c r="X487" s="110"/>
      <c r="AK487" s="109"/>
      <c r="AL487" s="109"/>
    </row>
    <row r="488" spans="1:38" ht="18.75" customHeight="1">
      <c r="U488" s="110"/>
      <c r="V488" s="110"/>
      <c r="W488" s="110"/>
      <c r="X488" s="110"/>
      <c r="AK488" s="109"/>
      <c r="AL488" s="109"/>
    </row>
    <row r="489" spans="1:38" ht="18.75" customHeight="1">
      <c r="U489" s="110"/>
      <c r="V489" s="110"/>
      <c r="W489" s="110"/>
      <c r="X489" s="110"/>
      <c r="AK489" s="109"/>
      <c r="AL489" s="109"/>
    </row>
    <row r="490" spans="1:38" ht="18.75" customHeight="1">
      <c r="U490" s="110"/>
      <c r="V490" s="110"/>
      <c r="W490" s="110"/>
      <c r="X490" s="110"/>
      <c r="AK490" s="109"/>
      <c r="AL490" s="109"/>
    </row>
    <row r="491" spans="1:38" ht="18.75" customHeight="1">
      <c r="U491" s="110"/>
      <c r="V491" s="110"/>
      <c r="W491" s="110"/>
      <c r="X491" s="110"/>
      <c r="AK491" s="109"/>
      <c r="AL491" s="109"/>
    </row>
    <row r="492" spans="1:38" ht="18.75" customHeight="1">
      <c r="U492" s="110"/>
      <c r="V492" s="110"/>
      <c r="W492" s="110"/>
      <c r="X492" s="110"/>
      <c r="AK492" s="109"/>
      <c r="AL492" s="109"/>
    </row>
    <row r="493" spans="1:38" ht="18.75" customHeight="1">
      <c r="AK493" s="109"/>
      <c r="AL493" s="109"/>
    </row>
    <row r="494" spans="1:38" ht="18.75" customHeight="1">
      <c r="AK494" s="109"/>
      <c r="AL494" s="109"/>
    </row>
    <row r="495" spans="1:38" ht="18.75" customHeight="1">
      <c r="AK495" s="109"/>
      <c r="AL495" s="109"/>
    </row>
    <row r="496" spans="1:38" ht="18.75" customHeight="1">
      <c r="AK496" s="109"/>
      <c r="AL496" s="109"/>
    </row>
    <row r="497" spans="37:38" ht="18.75" customHeight="1">
      <c r="AK497" s="109"/>
      <c r="AL497" s="109"/>
    </row>
    <row r="498" spans="37:38" ht="18.75" customHeight="1">
      <c r="AK498" s="109"/>
      <c r="AL498" s="109"/>
    </row>
    <row r="499" spans="37:38" ht="18.75" customHeight="1">
      <c r="AK499" s="109"/>
      <c r="AL499" s="109"/>
    </row>
    <row r="500" spans="37:38" ht="18.75" customHeight="1">
      <c r="AK500" s="109"/>
      <c r="AL500" s="109"/>
    </row>
    <row r="501" spans="37:38" ht="18.75" customHeight="1">
      <c r="AK501" s="109"/>
      <c r="AL501" s="109"/>
    </row>
    <row r="502" spans="37:38" ht="18.75" customHeight="1">
      <c r="AK502" s="109"/>
      <c r="AL502" s="109"/>
    </row>
    <row r="503" spans="37:38" ht="18.75" customHeight="1">
      <c r="AK503" s="109"/>
      <c r="AL503" s="109"/>
    </row>
    <row r="504" spans="37:38" ht="18.75" customHeight="1">
      <c r="AK504" s="109"/>
      <c r="AL504" s="109"/>
    </row>
    <row r="505" spans="37:38" ht="18.75" customHeight="1">
      <c r="AK505" s="109"/>
      <c r="AL505" s="109"/>
    </row>
    <row r="506" spans="37:38" ht="18.75" customHeight="1">
      <c r="AK506" s="109"/>
      <c r="AL506" s="109"/>
    </row>
    <row r="507" spans="37:38" ht="18.75" customHeight="1">
      <c r="AK507" s="109"/>
      <c r="AL507" s="109"/>
    </row>
    <row r="508" spans="37:38" ht="18.75" customHeight="1">
      <c r="AK508" s="109"/>
      <c r="AL508" s="109"/>
    </row>
    <row r="509" spans="37:38" ht="18.75" customHeight="1">
      <c r="AK509" s="109"/>
      <c r="AL509" s="109"/>
    </row>
    <row r="510" spans="37:38" ht="18.75" customHeight="1">
      <c r="AK510" s="109"/>
      <c r="AL510" s="109"/>
    </row>
    <row r="511" spans="37:38" ht="18.75" customHeight="1">
      <c r="AK511" s="109"/>
      <c r="AL511" s="109"/>
    </row>
    <row r="512" spans="37:38" ht="18.75" customHeight="1">
      <c r="AK512" s="109"/>
      <c r="AL512" s="109"/>
    </row>
    <row r="513" spans="37:38" ht="18.75" customHeight="1">
      <c r="AK513" s="109"/>
      <c r="AL513" s="109"/>
    </row>
    <row r="514" spans="37:38" ht="18.75" customHeight="1">
      <c r="AK514" s="109"/>
      <c r="AL514" s="109"/>
    </row>
    <row r="515" spans="37:38" ht="18.75" customHeight="1">
      <c r="AK515" s="109"/>
      <c r="AL515" s="109"/>
    </row>
    <row r="516" spans="37:38" ht="18.75" customHeight="1">
      <c r="AK516" s="109"/>
      <c r="AL516" s="109"/>
    </row>
    <row r="517" spans="37:38" ht="18.75" customHeight="1">
      <c r="AK517" s="109"/>
      <c r="AL517" s="109"/>
    </row>
    <row r="518" spans="37:38" ht="18.75" customHeight="1">
      <c r="AK518" s="109"/>
      <c r="AL518" s="109"/>
    </row>
    <row r="519" spans="37:38" ht="18.75" customHeight="1">
      <c r="AK519" s="109"/>
      <c r="AL519" s="109"/>
    </row>
    <row r="520" spans="37:38" ht="18.75" customHeight="1">
      <c r="AK520" s="109"/>
      <c r="AL520" s="109"/>
    </row>
    <row r="521" spans="37:38" ht="18.75" customHeight="1">
      <c r="AK521" s="109"/>
      <c r="AL521" s="109"/>
    </row>
    <row r="522" spans="37:38" ht="18.75" customHeight="1">
      <c r="AK522" s="109"/>
      <c r="AL522" s="109"/>
    </row>
    <row r="523" spans="37:38" ht="18.75" customHeight="1">
      <c r="AK523" s="109"/>
      <c r="AL523" s="109"/>
    </row>
    <row r="524" spans="37:38" ht="18.75" customHeight="1">
      <c r="AK524" s="109"/>
      <c r="AL524" s="109"/>
    </row>
    <row r="525" spans="37:38" ht="18.75" customHeight="1">
      <c r="AK525" s="109"/>
      <c r="AL525" s="109"/>
    </row>
    <row r="526" spans="37:38" ht="18.75" customHeight="1">
      <c r="AK526" s="109"/>
      <c r="AL526" s="109"/>
    </row>
    <row r="527" spans="37:38" ht="18.75" customHeight="1">
      <c r="AK527" s="109"/>
      <c r="AL527" s="109"/>
    </row>
    <row r="528" spans="37:38" ht="18.75" customHeight="1">
      <c r="AK528" s="109"/>
      <c r="AL528" s="109"/>
    </row>
    <row r="529" spans="37:38" ht="18.75" customHeight="1">
      <c r="AK529" s="109"/>
      <c r="AL529" s="109"/>
    </row>
    <row r="530" spans="37:38" ht="18.75" customHeight="1">
      <c r="AK530" s="109"/>
      <c r="AL530" s="109"/>
    </row>
    <row r="531" spans="37:38" ht="18.75" customHeight="1">
      <c r="AK531" s="109"/>
      <c r="AL531" s="109"/>
    </row>
    <row r="532" spans="37:38" ht="18.75" customHeight="1">
      <c r="AK532" s="109"/>
      <c r="AL532" s="109"/>
    </row>
    <row r="533" spans="37:38" ht="18.75" customHeight="1">
      <c r="AK533" s="109"/>
      <c r="AL533" s="109"/>
    </row>
    <row r="534" spans="37:38" ht="18.75" customHeight="1">
      <c r="AK534" s="109"/>
      <c r="AL534" s="109"/>
    </row>
    <row r="535" spans="37:38" ht="18.75" customHeight="1">
      <c r="AK535" s="109"/>
      <c r="AL535" s="109"/>
    </row>
    <row r="536" spans="37:38" ht="18.75" customHeight="1">
      <c r="AK536" s="109"/>
      <c r="AL536" s="109"/>
    </row>
    <row r="537" spans="37:38" ht="18.75" customHeight="1">
      <c r="AK537" s="109"/>
      <c r="AL537" s="109"/>
    </row>
    <row r="538" spans="37:38" ht="18.75" customHeight="1">
      <c r="AK538" s="109"/>
      <c r="AL538" s="109"/>
    </row>
    <row r="539" spans="37:38" ht="18.75" customHeight="1">
      <c r="AK539" s="109"/>
      <c r="AL539" s="109"/>
    </row>
    <row r="540" spans="37:38" ht="18.75" customHeight="1">
      <c r="AK540" s="109"/>
      <c r="AL540" s="109"/>
    </row>
    <row r="541" spans="37:38" ht="18.75" customHeight="1">
      <c r="AK541" s="109"/>
      <c r="AL541" s="109"/>
    </row>
    <row r="542" spans="37:38" ht="18.75" customHeight="1">
      <c r="AK542" s="109"/>
      <c r="AL542" s="109"/>
    </row>
    <row r="543" spans="37:38">
      <c r="AK543" s="109"/>
      <c r="AL543" s="109"/>
    </row>
    <row r="544" spans="37:38">
      <c r="AK544" s="109"/>
      <c r="AL544" s="109"/>
    </row>
    <row r="545" spans="37:38">
      <c r="AK545" s="109"/>
      <c r="AL545" s="109"/>
    </row>
    <row r="546" spans="37:38">
      <c r="AK546" s="109"/>
      <c r="AL546" s="109"/>
    </row>
    <row r="547" spans="37:38">
      <c r="AK547" s="109"/>
      <c r="AL547" s="109"/>
    </row>
    <row r="548" spans="37:38">
      <c r="AK548" s="109"/>
      <c r="AL548" s="109"/>
    </row>
    <row r="549" spans="37:38">
      <c r="AK549" s="109"/>
      <c r="AL549" s="109"/>
    </row>
  </sheetData>
  <mergeCells count="227">
    <mergeCell ref="C303:E303"/>
    <mergeCell ref="C304:E304"/>
    <mergeCell ref="C305:E305"/>
    <mergeCell ref="A261:T261"/>
    <mergeCell ref="A296:T296"/>
    <mergeCell ref="A297:T297"/>
    <mergeCell ref="C299:E299"/>
    <mergeCell ref="C300:E300"/>
    <mergeCell ref="G300:H300"/>
    <mergeCell ref="P300:Q300"/>
    <mergeCell ref="C301:E301"/>
    <mergeCell ref="C302:E302"/>
    <mergeCell ref="A4:T4"/>
    <mergeCell ref="H29:I29"/>
    <mergeCell ref="H30:I30"/>
    <mergeCell ref="H31:I31"/>
    <mergeCell ref="H32:I32"/>
    <mergeCell ref="N126:O126"/>
    <mergeCell ref="K94:T94"/>
    <mergeCell ref="A82:D82"/>
    <mergeCell ref="E82:J82"/>
    <mergeCell ref="K82:T82"/>
    <mergeCell ref="A89:D90"/>
    <mergeCell ref="E89:J90"/>
    <mergeCell ref="A83:D85"/>
    <mergeCell ref="E83:J83"/>
    <mergeCell ref="K83:T83"/>
    <mergeCell ref="E84:J84"/>
    <mergeCell ref="K84:T84"/>
    <mergeCell ref="E85:J85"/>
    <mergeCell ref="K86:T86"/>
    <mergeCell ref="E87:J87"/>
    <mergeCell ref="K87:T87"/>
    <mergeCell ref="E88:J88"/>
    <mergeCell ref="K88:T88"/>
    <mergeCell ref="K89:T90"/>
    <mergeCell ref="E98:J98"/>
    <mergeCell ref="K98:T98"/>
    <mergeCell ref="E99:J99"/>
    <mergeCell ref="K99:T99"/>
    <mergeCell ref="K85:T85"/>
    <mergeCell ref="A121:I121"/>
    <mergeCell ref="J121:R121"/>
    <mergeCell ref="S121:T121"/>
    <mergeCell ref="A92:D94"/>
    <mergeCell ref="E92:J94"/>
    <mergeCell ref="K92:T92"/>
    <mergeCell ref="K93:T93"/>
    <mergeCell ref="A95:D99"/>
    <mergeCell ref="E95:J95"/>
    <mergeCell ref="K95:T95"/>
    <mergeCell ref="E96:J96"/>
    <mergeCell ref="K96:T96"/>
    <mergeCell ref="E97:J97"/>
    <mergeCell ref="A91:D91"/>
    <mergeCell ref="E91:J91"/>
    <mergeCell ref="K91:T91"/>
    <mergeCell ref="A86:D88"/>
    <mergeCell ref="E86:J86"/>
    <mergeCell ref="K97:T97"/>
    <mergeCell ref="S122:T122"/>
    <mergeCell ref="A123:D123"/>
    <mergeCell ref="E123:F123"/>
    <mergeCell ref="G123:I123"/>
    <mergeCell ref="J123:M123"/>
    <mergeCell ref="N123:O123"/>
    <mergeCell ref="P123:R123"/>
    <mergeCell ref="S123:T123"/>
    <mergeCell ref="A122:D122"/>
    <mergeCell ref="E122:F122"/>
    <mergeCell ref="G122:I122"/>
    <mergeCell ref="J122:M122"/>
    <mergeCell ref="N122:O122"/>
    <mergeCell ref="P122:R122"/>
    <mergeCell ref="A124:D124"/>
    <mergeCell ref="E124:F124"/>
    <mergeCell ref="G124:I124"/>
    <mergeCell ref="J124:M124"/>
    <mergeCell ref="N124:O124"/>
    <mergeCell ref="P124:R124"/>
    <mergeCell ref="S124:T124"/>
    <mergeCell ref="B136:E136"/>
    <mergeCell ref="B139:E139"/>
    <mergeCell ref="F139:I139"/>
    <mergeCell ref="L136:O136"/>
    <mergeCell ref="A126:D126"/>
    <mergeCell ref="E126:F126"/>
    <mergeCell ref="G126:I126"/>
    <mergeCell ref="J126:M126"/>
    <mergeCell ref="P127:R127"/>
    <mergeCell ref="S127:T127"/>
    <mergeCell ref="A125:D125"/>
    <mergeCell ref="E125:F125"/>
    <mergeCell ref="G125:I125"/>
    <mergeCell ref="J125:M125"/>
    <mergeCell ref="N125:O125"/>
    <mergeCell ref="P125:R125"/>
    <mergeCell ref="S125:T125"/>
    <mergeCell ref="P126:R126"/>
    <mergeCell ref="S126:T126"/>
    <mergeCell ref="B135:E135"/>
    <mergeCell ref="Q194:S194"/>
    <mergeCell ref="F182:H182"/>
    <mergeCell ref="F183:H183"/>
    <mergeCell ref="Q186:S186"/>
    <mergeCell ref="Q191:S191"/>
    <mergeCell ref="F189:H189"/>
    <mergeCell ref="Q189:S189"/>
    <mergeCell ref="F192:H192"/>
    <mergeCell ref="Q192:S192"/>
    <mergeCell ref="F193:H193"/>
    <mergeCell ref="F190:H190"/>
    <mergeCell ref="Q190:S190"/>
    <mergeCell ref="Q193:S193"/>
    <mergeCell ref="P136:S136"/>
    <mergeCell ref="Q185:S185"/>
    <mergeCell ref="Q182:S182"/>
    <mergeCell ref="Q183:S183"/>
    <mergeCell ref="F184:H184"/>
    <mergeCell ref="Q184:S184"/>
    <mergeCell ref="F135:I135"/>
    <mergeCell ref="L135:O135"/>
    <mergeCell ref="B185:E185"/>
    <mergeCell ref="G127:I127"/>
    <mergeCell ref="J127:M127"/>
    <mergeCell ref="N127:O127"/>
    <mergeCell ref="B186:E186"/>
    <mergeCell ref="I182:P182"/>
    <mergeCell ref="I183:P183"/>
    <mergeCell ref="I184:P184"/>
    <mergeCell ref="I185:P185"/>
    <mergeCell ref="I186:P186"/>
    <mergeCell ref="F185:H185"/>
    <mergeCell ref="F186:H186"/>
    <mergeCell ref="F136:I136"/>
    <mergeCell ref="A127:D127"/>
    <mergeCell ref="E127:F127"/>
    <mergeCell ref="B182:E182"/>
    <mergeCell ref="B183:E183"/>
    <mergeCell ref="B184:E184"/>
    <mergeCell ref="P135:S135"/>
    <mergeCell ref="B137:E137"/>
    <mergeCell ref="F137:I137"/>
    <mergeCell ref="B138:E138"/>
    <mergeCell ref="F138:I138"/>
    <mergeCell ref="L139:O139"/>
    <mergeCell ref="B196:H196"/>
    <mergeCell ref="B197:H197"/>
    <mergeCell ref="B198:H198"/>
    <mergeCell ref="B199:H199"/>
    <mergeCell ref="B200:H200"/>
    <mergeCell ref="B201:H201"/>
    <mergeCell ref="I196:S196"/>
    <mergeCell ref="I197:S197"/>
    <mergeCell ref="B189:E189"/>
    <mergeCell ref="B190:E190"/>
    <mergeCell ref="B191:E191"/>
    <mergeCell ref="B192:E192"/>
    <mergeCell ref="B193:E193"/>
    <mergeCell ref="B194:E194"/>
    <mergeCell ref="I189:P189"/>
    <mergeCell ref="I190:P190"/>
    <mergeCell ref="I191:P191"/>
    <mergeCell ref="I192:P192"/>
    <mergeCell ref="I193:P193"/>
    <mergeCell ref="I194:P194"/>
    <mergeCell ref="F191:H191"/>
    <mergeCell ref="F194:H194"/>
    <mergeCell ref="I201:S201"/>
    <mergeCell ref="B212:D215"/>
    <mergeCell ref="B216:D219"/>
    <mergeCell ref="E212:H212"/>
    <mergeCell ref="E213:H213"/>
    <mergeCell ref="E214:H214"/>
    <mergeCell ref="E215:H215"/>
    <mergeCell ref="E216:H216"/>
    <mergeCell ref="E217:H217"/>
    <mergeCell ref="E218:H218"/>
    <mergeCell ref="E219:H219"/>
    <mergeCell ref="O205:S205"/>
    <mergeCell ref="O206:S206"/>
    <mergeCell ref="O207:S207"/>
    <mergeCell ref="O208:S208"/>
    <mergeCell ref="O209:S209"/>
    <mergeCell ref="B205:D205"/>
    <mergeCell ref="B206:D206"/>
    <mergeCell ref="B207:D207"/>
    <mergeCell ref="B208:D208"/>
    <mergeCell ref="B209:D209"/>
    <mergeCell ref="O219:S219"/>
    <mergeCell ref="I216:N216"/>
    <mergeCell ref="I217:N217"/>
    <mergeCell ref="I218:N218"/>
    <mergeCell ref="I219:N219"/>
    <mergeCell ref="I212:N212"/>
    <mergeCell ref="I213:N213"/>
    <mergeCell ref="I214:N214"/>
    <mergeCell ref="I215:N215"/>
    <mergeCell ref="O212:S212"/>
    <mergeCell ref="O213:S213"/>
    <mergeCell ref="O214:S214"/>
    <mergeCell ref="O215:S215"/>
    <mergeCell ref="O216:S216"/>
    <mergeCell ref="B142:E142"/>
    <mergeCell ref="F142:I142"/>
    <mergeCell ref="B143:E143"/>
    <mergeCell ref="F143:I143"/>
    <mergeCell ref="P139:S139"/>
    <mergeCell ref="P140:S140"/>
    <mergeCell ref="L140:O140"/>
    <mergeCell ref="O217:S217"/>
    <mergeCell ref="O218:S218"/>
    <mergeCell ref="I198:S198"/>
    <mergeCell ref="I199:S199"/>
    <mergeCell ref="I200:S200"/>
    <mergeCell ref="B204:H204"/>
    <mergeCell ref="I204:S204"/>
    <mergeCell ref="E205:H205"/>
    <mergeCell ref="E206:H206"/>
    <mergeCell ref="E207:H207"/>
    <mergeCell ref="E208:H208"/>
    <mergeCell ref="E209:H209"/>
    <mergeCell ref="I209:N209"/>
    <mergeCell ref="I205:N205"/>
    <mergeCell ref="I206:N206"/>
    <mergeCell ref="I207:N207"/>
    <mergeCell ref="I208:N208"/>
  </mergeCells>
  <phoneticPr fontId="14"/>
  <pageMargins left="0.9055118110236221" right="0.39370078740157483" top="0.74803149606299213" bottom="0.74803149606299213" header="0.31496062992125984" footer="0.31496062992125984"/>
  <pageSetup paperSize="9" orientation="portrait" horizontalDpi="4294967293" r:id="rId1"/>
  <headerFooter>
    <oddFooter>&amp;C&amp;"ＭＳ Ｐゴシック,太字"&amp;12&amp;P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6"/>
  <sheetViews>
    <sheetView zoomScaleNormal="100" workbookViewId="0">
      <selection activeCell="R8" sqref="R8"/>
    </sheetView>
  </sheetViews>
  <sheetFormatPr defaultRowHeight="13.5"/>
  <cols>
    <col min="2" max="2" width="3.625" customWidth="1"/>
    <col min="4" max="4" width="2.625" customWidth="1"/>
    <col min="5" max="16" width="5.625" customWidth="1"/>
  </cols>
  <sheetData>
    <row r="1" spans="1:15" s="347" customFormat="1" ht="13.5" customHeight="1">
      <c r="A1" s="622" t="s">
        <v>964</v>
      </c>
      <c r="B1" s="622"/>
      <c r="C1" s="622"/>
      <c r="D1" s="622"/>
      <c r="E1" s="622"/>
      <c r="F1" s="622"/>
      <c r="G1" s="622"/>
      <c r="H1" s="622"/>
      <c r="I1" s="622"/>
      <c r="J1" s="622"/>
      <c r="K1" s="622"/>
      <c r="L1" s="622"/>
      <c r="M1" s="622"/>
      <c r="N1" s="622"/>
      <c r="O1" s="622"/>
    </row>
    <row r="2" spans="1:15" s="347" customFormat="1" ht="13.5" customHeight="1">
      <c r="A2" s="622"/>
      <c r="B2" s="622"/>
      <c r="C2" s="622"/>
      <c r="D2" s="622"/>
      <c r="E2" s="622"/>
      <c r="F2" s="622"/>
      <c r="G2" s="622"/>
      <c r="H2" s="622"/>
      <c r="I2" s="622"/>
      <c r="J2" s="622"/>
      <c r="K2" s="622"/>
      <c r="L2" s="622"/>
      <c r="M2" s="622"/>
      <c r="N2" s="622"/>
      <c r="O2" s="622"/>
    </row>
    <row r="3" spans="1:15" s="347" customFormat="1" ht="13.5" customHeight="1">
      <c r="A3" s="623" t="s">
        <v>965</v>
      </c>
      <c r="B3" s="623"/>
      <c r="C3" s="623"/>
      <c r="D3" s="623"/>
      <c r="E3" s="623"/>
      <c r="F3" s="623"/>
      <c r="G3" s="623"/>
      <c r="H3" s="623"/>
      <c r="I3" s="623"/>
      <c r="J3" s="623"/>
      <c r="K3" s="623"/>
      <c r="L3" s="623"/>
      <c r="M3" s="623"/>
      <c r="N3" s="623"/>
      <c r="O3" s="623"/>
    </row>
    <row r="4" spans="1:15" s="347" customFormat="1" ht="13.5" customHeight="1">
      <c r="A4" s="623"/>
      <c r="B4" s="623"/>
      <c r="C4" s="623"/>
      <c r="D4" s="623"/>
      <c r="E4" s="623"/>
      <c r="F4" s="623"/>
      <c r="G4" s="623"/>
      <c r="H4" s="623"/>
      <c r="I4" s="623"/>
      <c r="J4" s="623"/>
      <c r="K4" s="623"/>
      <c r="L4" s="623"/>
      <c r="M4" s="623"/>
      <c r="N4" s="623"/>
      <c r="O4" s="623"/>
    </row>
    <row r="5" spans="1:15" s="347" customFormat="1" ht="15" customHeight="1">
      <c r="A5" s="348"/>
      <c r="B5" s="348"/>
      <c r="C5" s="348"/>
      <c r="D5" s="349"/>
      <c r="E5" s="349"/>
      <c r="F5" s="349"/>
      <c r="G5" s="349"/>
      <c r="H5" s="349"/>
      <c r="I5" s="349"/>
      <c r="J5" s="349"/>
      <c r="K5" s="349"/>
    </row>
    <row r="6" spans="1:15" s="353" customFormat="1" ht="50.1" customHeight="1">
      <c r="A6" s="350" t="s">
        <v>966</v>
      </c>
      <c r="B6" s="351" t="s">
        <v>967</v>
      </c>
      <c r="C6" s="352">
        <v>10000</v>
      </c>
      <c r="E6" s="620" t="s">
        <v>968</v>
      </c>
      <c r="F6" s="620"/>
      <c r="G6" s="620"/>
      <c r="H6" s="620"/>
      <c r="I6" s="620"/>
      <c r="J6" s="620"/>
      <c r="K6" s="620"/>
      <c r="L6" s="620"/>
      <c r="M6" s="620"/>
      <c r="N6" s="620"/>
      <c r="O6" s="620"/>
    </row>
    <row r="7" spans="1:15" s="354" customFormat="1" ht="114.95" customHeight="1">
      <c r="A7" s="350" t="s">
        <v>969</v>
      </c>
      <c r="B7" s="351" t="s">
        <v>967</v>
      </c>
      <c r="C7" s="352">
        <v>5000</v>
      </c>
      <c r="E7" s="620" t="s">
        <v>978</v>
      </c>
      <c r="F7" s="620"/>
      <c r="G7" s="620"/>
      <c r="H7" s="620"/>
      <c r="I7" s="620"/>
      <c r="J7" s="620"/>
      <c r="K7" s="620"/>
      <c r="L7" s="620"/>
      <c r="M7" s="620"/>
      <c r="N7" s="620"/>
      <c r="O7" s="620"/>
    </row>
    <row r="8" spans="1:15" s="354" customFormat="1" ht="99.95" customHeight="1">
      <c r="A8" s="350" t="s">
        <v>970</v>
      </c>
      <c r="B8" s="351" t="s">
        <v>967</v>
      </c>
      <c r="C8" s="355">
        <v>10000</v>
      </c>
      <c r="E8" s="621" t="s">
        <v>971</v>
      </c>
      <c r="F8" s="621"/>
      <c r="G8" s="621"/>
      <c r="H8" s="621"/>
      <c r="I8" s="621"/>
      <c r="J8" s="621"/>
      <c r="K8" s="621"/>
      <c r="L8" s="621"/>
      <c r="M8" s="621"/>
      <c r="N8" s="621"/>
      <c r="O8" s="621"/>
    </row>
    <row r="9" spans="1:15" s="354" customFormat="1" ht="16.5">
      <c r="A9" s="356"/>
      <c r="B9" s="357"/>
      <c r="C9" s="358"/>
      <c r="E9" s="619"/>
      <c r="F9" s="619"/>
      <c r="G9" s="619"/>
      <c r="H9" s="619"/>
      <c r="I9" s="619"/>
      <c r="J9" s="619"/>
      <c r="K9" s="619"/>
    </row>
    <row r="10" spans="1:15" s="354" customFormat="1" ht="16.5">
      <c r="A10" s="356"/>
      <c r="B10" s="357"/>
      <c r="C10" s="358"/>
      <c r="E10" s="619"/>
      <c r="F10" s="619"/>
      <c r="G10" s="619"/>
      <c r="H10" s="619"/>
      <c r="I10" s="619"/>
      <c r="J10" s="619"/>
      <c r="K10" s="619"/>
    </row>
    <row r="11" spans="1:15" s="354" customFormat="1" ht="16.5">
      <c r="A11" s="356"/>
      <c r="B11" s="357"/>
      <c r="C11" s="359"/>
      <c r="E11" s="619"/>
      <c r="F11" s="619"/>
      <c r="G11" s="619"/>
      <c r="H11" s="619"/>
      <c r="I11" s="619"/>
      <c r="J11" s="619"/>
      <c r="K11" s="619"/>
    </row>
    <row r="12" spans="1:15" s="354" customFormat="1" ht="16.5">
      <c r="A12" s="356"/>
      <c r="B12" s="357"/>
      <c r="C12" s="359"/>
      <c r="E12" s="619"/>
      <c r="F12" s="619"/>
      <c r="G12" s="619"/>
      <c r="H12" s="619"/>
      <c r="I12" s="619"/>
      <c r="J12" s="619"/>
      <c r="K12" s="619"/>
    </row>
    <row r="13" spans="1:15" s="354" customFormat="1" ht="16.5">
      <c r="A13" s="356"/>
      <c r="B13" s="357"/>
      <c r="C13" s="359"/>
      <c r="E13" s="619"/>
      <c r="F13" s="619"/>
      <c r="G13" s="619"/>
      <c r="H13" s="619"/>
      <c r="I13" s="619"/>
      <c r="J13" s="619"/>
      <c r="K13" s="619"/>
    </row>
    <row r="14" spans="1:15" s="354" customFormat="1" ht="16.5">
      <c r="A14" s="356"/>
      <c r="B14" s="357"/>
      <c r="C14" s="359"/>
      <c r="E14" s="619"/>
      <c r="F14" s="619"/>
      <c r="G14" s="619"/>
      <c r="H14" s="619"/>
      <c r="I14" s="619"/>
      <c r="J14" s="619"/>
      <c r="K14" s="619"/>
    </row>
    <row r="15" spans="1:15" s="354" customFormat="1" ht="16.5">
      <c r="A15" s="356"/>
      <c r="B15" s="357"/>
      <c r="C15" s="358"/>
      <c r="E15" s="619"/>
      <c r="F15" s="619"/>
      <c r="G15" s="619"/>
      <c r="H15" s="619"/>
      <c r="I15" s="619"/>
      <c r="J15" s="619"/>
      <c r="K15" s="619"/>
    </row>
    <row r="16" spans="1:15" s="354" customFormat="1" ht="16.5">
      <c r="A16" s="356"/>
      <c r="B16" s="357"/>
      <c r="C16" s="359"/>
      <c r="E16" s="619"/>
      <c r="F16" s="619"/>
      <c r="G16" s="619"/>
      <c r="H16" s="619"/>
      <c r="I16" s="619"/>
      <c r="J16" s="619"/>
      <c r="K16" s="619"/>
    </row>
    <row r="17" spans="1:13" s="362" customFormat="1" ht="30" customHeight="1" thickBot="1">
      <c r="A17" s="360"/>
      <c r="B17" s="357"/>
      <c r="C17" s="361" t="s">
        <v>972</v>
      </c>
      <c r="E17" s="624">
        <f>SUM(C6:C8)</f>
        <v>25000</v>
      </c>
      <c r="F17" s="624"/>
      <c r="G17" s="360"/>
      <c r="H17" s="363"/>
      <c r="I17" s="624">
        <v>2609871</v>
      </c>
      <c r="J17" s="624"/>
      <c r="K17" s="360"/>
    </row>
    <row r="18" spans="1:13" s="362" customFormat="1" ht="30" customHeight="1" thickTop="1" thickBot="1">
      <c r="A18" s="360"/>
      <c r="B18" s="357"/>
      <c r="C18" s="361" t="s">
        <v>973</v>
      </c>
      <c r="E18" s="624"/>
      <c r="F18" s="624"/>
      <c r="G18" s="360"/>
      <c r="H18" s="363" t="s">
        <v>974</v>
      </c>
      <c r="I18" s="624">
        <v>83500</v>
      </c>
      <c r="J18" s="624"/>
      <c r="K18" s="626">
        <f>SUM(I17:J18)</f>
        <v>2693371</v>
      </c>
      <c r="L18" s="626"/>
      <c r="M18" s="626"/>
    </row>
    <row r="19" spans="1:13" s="362" customFormat="1" ht="30" customHeight="1" thickTop="1" thickBot="1">
      <c r="A19" s="360"/>
      <c r="B19" s="360"/>
      <c r="C19" s="361" t="s">
        <v>975</v>
      </c>
      <c r="E19" s="624"/>
      <c r="F19" s="624"/>
      <c r="G19" s="360"/>
      <c r="H19" s="363" t="s">
        <v>974</v>
      </c>
      <c r="I19" s="624">
        <v>9500</v>
      </c>
      <c r="J19" s="624"/>
      <c r="K19" s="625">
        <f>SUM(I19)</f>
        <v>9500</v>
      </c>
      <c r="L19" s="625"/>
    </row>
    <row r="20" spans="1:13" s="354" customFormat="1" ht="19.5" thickTop="1">
      <c r="A20" s="356"/>
      <c r="B20" s="357"/>
      <c r="C20" s="358"/>
      <c r="E20" s="364"/>
      <c r="F20" s="364"/>
      <c r="G20" s="364"/>
      <c r="H20" s="364"/>
      <c r="I20" s="364"/>
      <c r="J20" s="364"/>
      <c r="K20" s="365"/>
    </row>
    <row r="21" spans="1:13" s="354" customFormat="1" ht="16.5">
      <c r="A21" s="356"/>
      <c r="B21" s="357"/>
      <c r="C21" s="358"/>
      <c r="E21" s="364"/>
      <c r="F21" s="364"/>
      <c r="G21" s="364"/>
      <c r="H21" s="364"/>
      <c r="I21" s="364"/>
      <c r="J21" s="364"/>
      <c r="K21" s="364"/>
    </row>
    <row r="22" spans="1:13" s="347" customFormat="1" ht="18.75">
      <c r="A22" s="356"/>
      <c r="B22" s="357"/>
      <c r="C22" s="358"/>
      <c r="E22" s="365"/>
      <c r="F22" s="365"/>
      <c r="G22" s="365"/>
      <c r="H22" s="365"/>
      <c r="I22" s="365"/>
      <c r="J22" s="365"/>
      <c r="K22" s="365"/>
    </row>
    <row r="23" spans="1:13" s="347" customFormat="1" ht="18.75">
      <c r="A23" s="356"/>
      <c r="B23" s="357"/>
      <c r="C23" s="358"/>
      <c r="E23" s="365"/>
      <c r="F23" s="365"/>
      <c r="G23" s="365"/>
      <c r="H23" s="365"/>
      <c r="I23" s="365"/>
      <c r="J23" s="365"/>
      <c r="K23" s="365"/>
    </row>
    <row r="44" s="347" customFormat="1"/>
    <row r="45" s="347" customFormat="1"/>
    <row r="46" s="347" customFormat="1"/>
    <row r="47" s="347" customFormat="1"/>
    <row r="48" s="347" customFormat="1"/>
    <row r="49" s="347" customFormat="1"/>
    <row r="50" s="347" customFormat="1"/>
    <row r="51" s="347" customFormat="1"/>
    <row r="52" s="347" customFormat="1"/>
    <row r="53" s="347" customFormat="1"/>
    <row r="54" s="347" customFormat="1"/>
    <row r="55" s="347" customFormat="1"/>
    <row r="56" s="347" customFormat="1"/>
    <row r="57" s="347" customFormat="1"/>
    <row r="58" s="347" customFormat="1"/>
    <row r="59" s="347" customFormat="1"/>
    <row r="60" s="347" customFormat="1"/>
    <row r="61" s="347" customFormat="1"/>
    <row r="62" s="347" customFormat="1"/>
    <row r="63" s="347" customFormat="1"/>
    <row r="64" s="347" customFormat="1"/>
    <row r="65" s="347" customFormat="1"/>
    <row r="66" s="347" customFormat="1"/>
    <row r="67" s="347" customFormat="1"/>
    <row r="68" s="347" customFormat="1"/>
    <row r="69" s="347" customFormat="1"/>
    <row r="70" s="347" customFormat="1"/>
    <row r="71" s="347" customFormat="1"/>
    <row r="72" s="347" customFormat="1"/>
    <row r="73" s="347" customFormat="1"/>
    <row r="74" s="347" customFormat="1"/>
    <row r="75" s="347" customFormat="1"/>
    <row r="76" s="347" customFormat="1"/>
    <row r="77" s="347" customFormat="1"/>
    <row r="78" s="347" customFormat="1"/>
    <row r="79" s="347" customFormat="1"/>
    <row r="80" s="347" customFormat="1"/>
    <row r="81" spans="11:20" s="347" customFormat="1"/>
    <row r="82" spans="11:20" s="347" customFormat="1"/>
    <row r="83" spans="11:20" s="347" customFormat="1"/>
    <row r="84" spans="11:20" s="347" customFormat="1"/>
    <row r="85" spans="11:20" s="347" customFormat="1"/>
    <row r="86" spans="11:20" s="347" customFormat="1"/>
    <row r="87" spans="11:20" s="347" customFormat="1"/>
    <row r="88" spans="11:20" s="347" customFormat="1"/>
    <row r="89" spans="11:20" s="347" customFormat="1"/>
    <row r="90" spans="11:20" s="347" customFormat="1"/>
    <row r="91" spans="11:20" s="347" customFormat="1"/>
    <row r="92" spans="11:20" s="347" customFormat="1"/>
    <row r="93" spans="11:20" s="347" customFormat="1"/>
    <row r="94" spans="11:20" s="347" customFormat="1"/>
    <row r="95" spans="11:20" s="347" customFormat="1">
      <c r="K95" s="426"/>
      <c r="L95" s="426"/>
      <c r="M95" s="426"/>
      <c r="N95" s="426"/>
      <c r="O95" s="426"/>
      <c r="P95" s="426"/>
      <c r="Q95" s="426"/>
      <c r="R95" s="426"/>
      <c r="S95" s="426"/>
      <c r="T95" s="426"/>
    </row>
    <row r="96" spans="11:20" s="347" customFormat="1"/>
    <row r="97" spans="11:20" s="347" customFormat="1">
      <c r="K97" s="426"/>
      <c r="L97" s="426"/>
      <c r="M97" s="426"/>
      <c r="N97" s="426"/>
      <c r="O97" s="426"/>
      <c r="P97" s="426"/>
      <c r="Q97" s="426"/>
      <c r="R97" s="426"/>
      <c r="S97" s="426"/>
      <c r="T97" s="426"/>
    </row>
    <row r="98" spans="11:20" s="347" customFormat="1"/>
    <row r="99" spans="11:20" s="347" customFormat="1"/>
    <row r="100" spans="11:20" s="347" customFormat="1"/>
    <row r="101" spans="11:20" s="347" customFormat="1"/>
    <row r="102" spans="11:20" s="347" customFormat="1"/>
    <row r="103" spans="11:20" s="347" customFormat="1"/>
    <row r="104" spans="11:20" s="347" customFormat="1"/>
    <row r="105" spans="11:20" s="347" customFormat="1"/>
    <row r="106" spans="11:20" s="347" customFormat="1"/>
    <row r="107" spans="11:20" s="347" customFormat="1"/>
    <row r="108" spans="11:20" s="347" customFormat="1"/>
    <row r="109" spans="11:20" s="347" customFormat="1"/>
    <row r="110" spans="11:20" s="347" customFormat="1"/>
    <row r="111" spans="11:20" s="347" customFormat="1"/>
    <row r="112" spans="11:20" s="347" customFormat="1"/>
    <row r="113" s="347" customFormat="1"/>
    <row r="114" s="347" customFormat="1"/>
    <row r="115" s="347" customFormat="1"/>
    <row r="116" s="347" customFormat="1"/>
    <row r="117" s="347" customFormat="1"/>
    <row r="118" s="347" customFormat="1"/>
    <row r="119" s="347" customFormat="1"/>
    <row r="120" s="347" customFormat="1"/>
    <row r="121" s="347" customFormat="1"/>
    <row r="122" s="347" customFormat="1"/>
    <row r="123" s="347" customFormat="1"/>
    <row r="124" s="347" customFormat="1"/>
    <row r="125" s="347" customFormat="1"/>
    <row r="126" s="347" customFormat="1"/>
    <row r="127" s="347" customFormat="1"/>
    <row r="128" s="347" customFormat="1"/>
    <row r="129" s="347" customFormat="1"/>
    <row r="130" s="347" customFormat="1"/>
    <row r="131" s="347" customFormat="1"/>
    <row r="132" s="347" customFormat="1"/>
    <row r="133" s="347" customFormat="1"/>
    <row r="134" s="347" customFormat="1"/>
    <row r="135" s="347" customFormat="1"/>
    <row r="136" s="347" customFormat="1"/>
    <row r="137" s="347" customFormat="1"/>
    <row r="138" s="347" customFormat="1"/>
    <row r="139" s="347" customFormat="1"/>
    <row r="140" s="347" customFormat="1"/>
    <row r="141" s="347" customFormat="1"/>
    <row r="142" s="347" customFormat="1"/>
    <row r="143" s="347" customFormat="1"/>
    <row r="144" s="347" customFormat="1"/>
    <row r="145" s="347" customFormat="1"/>
    <row r="146" s="347" customFormat="1"/>
    <row r="147" s="347" customFormat="1"/>
    <row r="148" s="347" customFormat="1"/>
    <row r="149" s="347" customFormat="1"/>
    <row r="150" s="347" customFormat="1"/>
    <row r="151" s="347" customFormat="1"/>
    <row r="152" s="347" customFormat="1"/>
    <row r="153" s="347" customFormat="1"/>
    <row r="154" s="347" customFormat="1"/>
    <row r="155" s="347" customFormat="1"/>
    <row r="156" s="347" customFormat="1"/>
    <row r="157" s="347" customFormat="1"/>
    <row r="158" s="347" customFormat="1"/>
    <row r="159" s="347" customFormat="1"/>
    <row r="160" s="347" customFormat="1"/>
    <row r="161" s="347" customFormat="1"/>
    <row r="162" s="347" customFormat="1"/>
    <row r="163" s="347" customFormat="1"/>
    <row r="164" s="347" customFormat="1"/>
    <row r="165" s="347" customFormat="1"/>
    <row r="166" s="347" customFormat="1"/>
    <row r="167" s="347" customFormat="1"/>
    <row r="168" s="347" customFormat="1"/>
    <row r="169" s="347" customFormat="1"/>
    <row r="170" s="347" customFormat="1"/>
    <row r="171" s="347" customFormat="1"/>
    <row r="172" s="347" customFormat="1"/>
    <row r="173" s="347" customFormat="1"/>
    <row r="174" s="347" customFormat="1"/>
    <row r="175" s="347" customFormat="1"/>
    <row r="176" s="347" customFormat="1"/>
    <row r="177" s="347" customFormat="1"/>
    <row r="178" s="347" customFormat="1"/>
    <row r="179" s="347" customFormat="1"/>
    <row r="180" s="347" customFormat="1"/>
    <row r="181" s="347" customFormat="1"/>
    <row r="182" s="347" customFormat="1"/>
    <row r="183" s="347" customFormat="1"/>
    <row r="184" s="347" customFormat="1"/>
    <row r="185" s="347" customFormat="1"/>
    <row r="186" s="347" customFormat="1"/>
    <row r="187" s="347" customFormat="1"/>
    <row r="188" s="347" customFormat="1"/>
    <row r="189" s="347" customFormat="1"/>
    <row r="190" s="347" customFormat="1"/>
    <row r="191" s="347" customFormat="1"/>
    <row r="192" s="347" customFormat="1"/>
    <row r="193" s="347" customFormat="1"/>
    <row r="194" s="347" customFormat="1"/>
    <row r="195" s="347" customFormat="1"/>
    <row r="196" s="347" customFormat="1"/>
    <row r="197" s="347" customFormat="1"/>
    <row r="198" s="347" customFormat="1"/>
    <row r="199" s="347" customFormat="1"/>
    <row r="200" s="347" customFormat="1"/>
    <row r="201" s="347" customFormat="1"/>
    <row r="202" s="347" customFormat="1"/>
    <row r="203" s="347" customFormat="1"/>
    <row r="204" s="347" customFormat="1"/>
    <row r="205" s="347" customFormat="1"/>
    <row r="206" s="347" customFormat="1"/>
    <row r="207" s="347" customFormat="1"/>
    <row r="208" s="347" customFormat="1"/>
    <row r="209" s="347" customFormat="1"/>
    <row r="210" s="347" customFormat="1"/>
    <row r="211" s="347" customFormat="1"/>
    <row r="212" s="347" customFormat="1"/>
    <row r="213" s="347" customFormat="1"/>
    <row r="214" s="347" customFormat="1"/>
    <row r="215" s="347" customFormat="1"/>
    <row r="216" s="347" customFormat="1"/>
    <row r="217" s="347" customFormat="1"/>
    <row r="218" s="347" customFormat="1"/>
    <row r="219" s="347" customFormat="1"/>
    <row r="220" s="347" customFormat="1"/>
    <row r="221" s="347" customFormat="1"/>
    <row r="222" s="347" customFormat="1"/>
    <row r="223" s="347" customFormat="1"/>
    <row r="224" s="347" customFormat="1"/>
    <row r="225" s="347" customFormat="1"/>
    <row r="226" s="347" customFormat="1"/>
    <row r="227" s="347" customFormat="1"/>
    <row r="228" s="347" customFormat="1"/>
    <row r="229" s="347" customFormat="1"/>
    <row r="230" s="347" customFormat="1"/>
    <row r="231" s="347" customFormat="1"/>
    <row r="232" s="347" customFormat="1"/>
    <row r="233" s="347" customFormat="1"/>
    <row r="234" s="347" customFormat="1"/>
    <row r="235" s="347" customFormat="1"/>
    <row r="236" s="347" customFormat="1"/>
    <row r="237" s="347" customFormat="1"/>
    <row r="238" s="347" customFormat="1"/>
    <row r="239" s="347" customFormat="1"/>
    <row r="240" s="347" customFormat="1"/>
    <row r="241" s="347" customFormat="1"/>
    <row r="242" s="347" customFormat="1"/>
    <row r="243" s="347" customFormat="1"/>
    <row r="244" s="347" customFormat="1"/>
    <row r="245" s="347" customFormat="1"/>
    <row r="246" s="347" customFormat="1"/>
    <row r="247" s="347" customFormat="1"/>
    <row r="248" s="347" customFormat="1"/>
    <row r="249" s="347" customFormat="1"/>
    <row r="250" s="347" customFormat="1"/>
    <row r="251" s="347" customFormat="1"/>
    <row r="252" s="347" customFormat="1"/>
    <row r="253" s="347" customFormat="1"/>
    <row r="254" s="347" customFormat="1"/>
    <row r="255" s="347" customFormat="1"/>
    <row r="256" s="347" customFormat="1"/>
    <row r="257" s="347" customFormat="1"/>
    <row r="258" s="347" customFormat="1"/>
    <row r="259" s="347" customFormat="1"/>
    <row r="263" s="374" customFormat="1" ht="12.75"/>
    <row r="264" s="374" customFormat="1" ht="12.75"/>
    <row r="265" s="374" customFormat="1" ht="12.75"/>
    <row r="266" s="374" customFormat="1" ht="12.75"/>
    <row r="267" s="374" customFormat="1" ht="12.75"/>
    <row r="268" s="374" customFormat="1" ht="12.75"/>
    <row r="269" s="374" customFormat="1" ht="12.75"/>
    <row r="270" s="374" customFormat="1" ht="12.75"/>
    <row r="271" s="374" customFormat="1" ht="12.75"/>
    <row r="272" s="374" customFormat="1" ht="12.75"/>
    <row r="273" s="374" customFormat="1" ht="12.75"/>
    <row r="274" s="374" customFormat="1" ht="12.75"/>
    <row r="275" s="374" customFormat="1" ht="12.75"/>
    <row r="276" s="374" customFormat="1" ht="12.75"/>
    <row r="277" s="374" customFormat="1" ht="12.75"/>
    <row r="278" s="374" customFormat="1" ht="12.75"/>
    <row r="279" s="374" customFormat="1" ht="12.75"/>
    <row r="280" s="374" customFormat="1" ht="12.75"/>
    <row r="281" s="374" customFormat="1" ht="12.75"/>
    <row r="282" s="374" customFormat="1" ht="12.75"/>
    <row r="283" s="374" customFormat="1" ht="12.75"/>
    <row r="284" s="374" customFormat="1" ht="12.75"/>
    <row r="285" s="374" customFormat="1" ht="12.75"/>
    <row r="286" s="374" customFormat="1" ht="12.75"/>
    <row r="287" s="374" customFormat="1" ht="12.75"/>
    <row r="288" s="374" customFormat="1" ht="12.75"/>
    <row r="289" s="374" customFormat="1" ht="12.75"/>
    <row r="290" s="374" customFormat="1" ht="12.75"/>
    <row r="291" s="374" customFormat="1" ht="12.75"/>
    <row r="292" s="374" customFormat="1" ht="12.75"/>
    <row r="293" s="374" customFormat="1" ht="12.75"/>
    <row r="294" s="374" customFormat="1" ht="12.75"/>
    <row r="295" s="374" customFormat="1" ht="12.75"/>
    <row r="296" s="374" customFormat="1" ht="12.75"/>
    <row r="297" s="374" customFormat="1" ht="12.75"/>
    <row r="298" s="374" customFormat="1" ht="12.75"/>
    <row r="299" s="374" customFormat="1" ht="12.75"/>
    <row r="300" s="374" customFormat="1" ht="12.75"/>
    <row r="301" s="374" customFormat="1" ht="12.75"/>
    <row r="302" s="374" customFormat="1" ht="12.75"/>
    <row r="303" s="374" customFormat="1" ht="12.75"/>
    <row r="304" s="374" customFormat="1" ht="12.75"/>
    <row r="305" s="374" customFormat="1" ht="12.75"/>
    <row r="306" s="374" customFormat="1" ht="12.75"/>
    <row r="307" s="374" customFormat="1" ht="12.75"/>
    <row r="308" s="374" customFormat="1" ht="12.75"/>
    <row r="309" s="374" customFormat="1" ht="12.75"/>
    <row r="310" s="374" customFormat="1" ht="12.75"/>
    <row r="311" s="374" customFormat="1" ht="12.75"/>
    <row r="312" s="374" customFormat="1" ht="12.75"/>
    <row r="313" s="374" customFormat="1" ht="12.75"/>
    <row r="314" s="374" customFormat="1" ht="12.75"/>
    <row r="315" s="374" customFormat="1" ht="12.75"/>
    <row r="316" s="374" customFormat="1" ht="12.75"/>
  </sheetData>
  <mergeCells count="21">
    <mergeCell ref="E19:F19"/>
    <mergeCell ref="I19:J19"/>
    <mergeCell ref="E10:K10"/>
    <mergeCell ref="E11:K11"/>
    <mergeCell ref="E12:K12"/>
    <mergeCell ref="E13:K13"/>
    <mergeCell ref="E14:K14"/>
    <mergeCell ref="E15:K15"/>
    <mergeCell ref="E16:K16"/>
    <mergeCell ref="E17:F17"/>
    <mergeCell ref="I17:J17"/>
    <mergeCell ref="E18:F18"/>
    <mergeCell ref="I18:J18"/>
    <mergeCell ref="K19:L19"/>
    <mergeCell ref="K18:M18"/>
    <mergeCell ref="E9:K9"/>
    <mergeCell ref="E6:O6"/>
    <mergeCell ref="E7:O7"/>
    <mergeCell ref="E8:O8"/>
    <mergeCell ref="A1:O2"/>
    <mergeCell ref="A3:O4"/>
  </mergeCells>
  <phoneticPr fontId="5"/>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16"/>
  <sheetViews>
    <sheetView topLeftCell="A22" zoomScaleNormal="100" workbookViewId="0">
      <selection activeCell="F36" sqref="F36"/>
    </sheetView>
  </sheetViews>
  <sheetFormatPr defaultRowHeight="13.5"/>
  <cols>
    <col min="1" max="3" width="6" style="8" customWidth="1"/>
    <col min="4" max="6" width="5.625" style="8" customWidth="1"/>
    <col min="7" max="9" width="6" style="8" customWidth="1"/>
    <col min="10" max="12" width="5.625" style="8" customWidth="1"/>
    <col min="13" max="15" width="5.375" style="8" customWidth="1"/>
    <col min="16" max="20" width="5.625" style="8" customWidth="1"/>
    <col min="21" max="21" width="6.25" style="8" customWidth="1"/>
    <col min="22" max="23" width="5.375" style="8" customWidth="1"/>
    <col min="24" max="24" width="6.625" style="8" customWidth="1"/>
    <col min="25" max="42" width="4.875" style="8" customWidth="1"/>
    <col min="43" max="48" width="4.375" style="8" customWidth="1"/>
    <col min="49" max="16384" width="9" style="8"/>
  </cols>
  <sheetData>
    <row r="1" spans="1:35" ht="24" customHeight="1">
      <c r="A1" s="741" t="s">
        <v>204</v>
      </c>
      <c r="B1" s="741"/>
      <c r="C1" s="741"/>
      <c r="D1" s="741"/>
      <c r="E1" s="741"/>
      <c r="F1" s="741"/>
      <c r="G1" s="741"/>
      <c r="H1" s="741"/>
      <c r="I1" s="741"/>
      <c r="J1" s="741"/>
      <c r="K1" s="741"/>
      <c r="L1" s="741"/>
      <c r="M1" s="741"/>
      <c r="N1" s="741"/>
      <c r="O1" s="741"/>
      <c r="P1" s="741"/>
      <c r="Q1" s="741"/>
      <c r="R1" s="741"/>
      <c r="S1" s="741"/>
      <c r="T1" s="741"/>
      <c r="U1" s="741"/>
      <c r="V1" s="741"/>
      <c r="W1" s="741"/>
      <c r="X1" s="741"/>
      <c r="Z1"/>
      <c r="AA1"/>
      <c r="AB1"/>
      <c r="AC1"/>
      <c r="AD1"/>
      <c r="AE1"/>
      <c r="AF1"/>
      <c r="AG1"/>
      <c r="AH1"/>
      <c r="AI1"/>
    </row>
    <row r="2" spans="1:35" ht="18" customHeight="1">
      <c r="A2" s="18"/>
      <c r="B2" s="19"/>
      <c r="C2" s="18"/>
      <c r="D2" s="18"/>
      <c r="E2" s="18"/>
      <c r="F2" s="18"/>
      <c r="G2" s="18"/>
      <c r="H2" s="18"/>
      <c r="I2" s="18"/>
      <c r="J2" s="18"/>
      <c r="K2" s="18"/>
      <c r="L2" s="18"/>
      <c r="M2" s="18"/>
      <c r="N2" s="18"/>
      <c r="O2" s="18"/>
      <c r="P2" s="20" t="s">
        <v>786</v>
      </c>
      <c r="Q2" s="18"/>
      <c r="R2" s="18"/>
      <c r="S2" s="18"/>
      <c r="T2" s="18"/>
      <c r="U2" s="18"/>
      <c r="V2" s="18"/>
      <c r="W2" s="18"/>
      <c r="X2" s="18"/>
      <c r="Z2"/>
      <c r="AA2"/>
      <c r="AB2"/>
      <c r="AC2"/>
      <c r="AD2"/>
      <c r="AE2"/>
      <c r="AF2"/>
      <c r="AG2"/>
      <c r="AH2"/>
      <c r="AI2"/>
    </row>
    <row r="3" spans="1:35" ht="14.25" customHeight="1">
      <c r="A3" s="728" t="s">
        <v>67</v>
      </c>
      <c r="B3" s="729"/>
      <c r="C3" s="730"/>
      <c r="D3" s="725" t="s">
        <v>170</v>
      </c>
      <c r="E3" s="726"/>
      <c r="F3" s="727"/>
      <c r="G3" s="733" t="s">
        <v>64</v>
      </c>
      <c r="H3" s="734"/>
      <c r="I3" s="734"/>
      <c r="J3" s="731" t="s">
        <v>7</v>
      </c>
      <c r="K3" s="731"/>
      <c r="L3" s="732"/>
      <c r="M3" s="728" t="s">
        <v>145</v>
      </c>
      <c r="N3" s="729"/>
      <c r="O3" s="730"/>
      <c r="P3" s="731" t="s">
        <v>3</v>
      </c>
      <c r="Q3" s="731"/>
      <c r="R3" s="732"/>
      <c r="S3" s="753" t="s">
        <v>63</v>
      </c>
      <c r="T3" s="726"/>
      <c r="U3" s="726"/>
      <c r="V3" s="726"/>
      <c r="W3" s="726"/>
      <c r="X3" s="727"/>
      <c r="Z3"/>
      <c r="AA3"/>
      <c r="AB3"/>
      <c r="AC3"/>
      <c r="AD3"/>
      <c r="AE3"/>
      <c r="AF3"/>
      <c r="AG3"/>
      <c r="AH3"/>
      <c r="AI3"/>
    </row>
    <row r="4" spans="1:35" ht="14.25" customHeight="1">
      <c r="A4" s="706"/>
      <c r="B4" s="707"/>
      <c r="C4" s="708"/>
      <c r="D4" s="675"/>
      <c r="E4" s="676"/>
      <c r="F4" s="677"/>
      <c r="G4" s="735"/>
      <c r="H4" s="736"/>
      <c r="I4" s="736"/>
      <c r="J4" s="689"/>
      <c r="K4" s="689"/>
      <c r="L4" s="690"/>
      <c r="M4" s="706"/>
      <c r="N4" s="707"/>
      <c r="O4" s="708"/>
      <c r="P4" s="689"/>
      <c r="Q4" s="689"/>
      <c r="R4" s="690"/>
      <c r="S4" s="754"/>
      <c r="T4" s="680"/>
      <c r="U4" s="680"/>
      <c r="V4" s="680"/>
      <c r="W4" s="680"/>
      <c r="X4" s="681"/>
      <c r="Z4"/>
      <c r="AA4"/>
      <c r="AB4"/>
      <c r="AC4"/>
      <c r="AD4"/>
      <c r="AE4"/>
      <c r="AF4"/>
      <c r="AG4"/>
      <c r="AH4"/>
      <c r="AI4"/>
    </row>
    <row r="5" spans="1:35" ht="14.25" customHeight="1">
      <c r="A5" s="737" t="s">
        <v>65</v>
      </c>
      <c r="B5" s="738"/>
      <c r="C5" s="738"/>
      <c r="D5" s="691" t="s">
        <v>815</v>
      </c>
      <c r="E5" s="691"/>
      <c r="F5" s="692"/>
      <c r="G5" s="664" t="s">
        <v>146</v>
      </c>
      <c r="H5" s="665"/>
      <c r="I5" s="665"/>
      <c r="J5" s="657" t="s">
        <v>58</v>
      </c>
      <c r="K5" s="657"/>
      <c r="L5" s="658"/>
      <c r="M5" s="653" t="s">
        <v>147</v>
      </c>
      <c r="N5" s="654"/>
      <c r="O5" s="654"/>
      <c r="P5" s="657" t="s">
        <v>178</v>
      </c>
      <c r="Q5" s="657"/>
      <c r="R5" s="658"/>
      <c r="S5" s="747" t="s">
        <v>148</v>
      </c>
      <c r="T5" s="748"/>
      <c r="U5" s="749"/>
      <c r="V5" s="725" t="s">
        <v>202</v>
      </c>
      <c r="W5" s="726"/>
      <c r="X5" s="727"/>
      <c r="Z5"/>
      <c r="AA5"/>
      <c r="AB5"/>
      <c r="AC5"/>
      <c r="AD5"/>
      <c r="AE5"/>
      <c r="AF5"/>
      <c r="AG5"/>
      <c r="AH5"/>
      <c r="AI5"/>
    </row>
    <row r="6" spans="1:35" ht="14.25" customHeight="1">
      <c r="A6" s="739" t="s">
        <v>149</v>
      </c>
      <c r="B6" s="740"/>
      <c r="C6" s="740"/>
      <c r="D6" s="691"/>
      <c r="E6" s="691"/>
      <c r="F6" s="692"/>
      <c r="G6" s="735"/>
      <c r="H6" s="736"/>
      <c r="I6" s="736"/>
      <c r="J6" s="689"/>
      <c r="K6" s="689"/>
      <c r="L6" s="690"/>
      <c r="M6" s="653"/>
      <c r="N6" s="654"/>
      <c r="O6" s="654"/>
      <c r="P6" s="689"/>
      <c r="Q6" s="689"/>
      <c r="R6" s="690"/>
      <c r="S6" s="750"/>
      <c r="T6" s="751"/>
      <c r="U6" s="752"/>
      <c r="V6" s="675"/>
      <c r="W6" s="676"/>
      <c r="X6" s="677"/>
      <c r="Z6"/>
      <c r="AA6"/>
      <c r="AB6"/>
      <c r="AC6"/>
      <c r="AD6"/>
      <c r="AE6"/>
      <c r="AF6"/>
      <c r="AG6"/>
      <c r="AH6"/>
      <c r="AI6"/>
    </row>
    <row r="7" spans="1:35" ht="14.25" customHeight="1">
      <c r="A7" s="703" t="s">
        <v>62</v>
      </c>
      <c r="B7" s="704"/>
      <c r="C7" s="705"/>
      <c r="D7" s="691" t="s">
        <v>10</v>
      </c>
      <c r="E7" s="691"/>
      <c r="F7" s="692"/>
      <c r="G7" s="664" t="s">
        <v>150</v>
      </c>
      <c r="H7" s="665"/>
      <c r="I7" s="665"/>
      <c r="J7" s="657" t="s">
        <v>11</v>
      </c>
      <c r="K7" s="657"/>
      <c r="L7" s="658"/>
      <c r="M7" s="653" t="s">
        <v>147</v>
      </c>
      <c r="N7" s="654"/>
      <c r="O7" s="654"/>
      <c r="P7" s="657" t="s">
        <v>817</v>
      </c>
      <c r="Q7" s="657"/>
      <c r="R7" s="658"/>
      <c r="S7" s="648" t="s">
        <v>126</v>
      </c>
      <c r="T7" s="649"/>
      <c r="U7" s="630"/>
      <c r="V7" s="672" t="s">
        <v>171</v>
      </c>
      <c r="W7" s="673"/>
      <c r="X7" s="674"/>
      <c r="Z7"/>
      <c r="AA7"/>
      <c r="AB7"/>
      <c r="AC7"/>
      <c r="AD7"/>
      <c r="AE7"/>
      <c r="AF7"/>
      <c r="AG7"/>
      <c r="AH7"/>
      <c r="AI7"/>
    </row>
    <row r="8" spans="1:35" ht="14.25" customHeight="1">
      <c r="A8" s="706"/>
      <c r="B8" s="707"/>
      <c r="C8" s="708"/>
      <c r="D8" s="691"/>
      <c r="E8" s="691"/>
      <c r="F8" s="692"/>
      <c r="G8" s="735"/>
      <c r="H8" s="736"/>
      <c r="I8" s="736"/>
      <c r="J8" s="689"/>
      <c r="K8" s="689"/>
      <c r="L8" s="690"/>
      <c r="M8" s="653"/>
      <c r="N8" s="654"/>
      <c r="O8" s="654"/>
      <c r="P8" s="689"/>
      <c r="Q8" s="689"/>
      <c r="R8" s="690"/>
      <c r="S8" s="650"/>
      <c r="T8" s="651"/>
      <c r="U8" s="652"/>
      <c r="V8" s="675"/>
      <c r="W8" s="676"/>
      <c r="X8" s="677"/>
      <c r="Z8"/>
      <c r="AA8"/>
      <c r="AB8"/>
      <c r="AC8"/>
      <c r="AD8"/>
      <c r="AE8"/>
      <c r="AF8"/>
      <c r="AG8"/>
      <c r="AH8"/>
      <c r="AI8"/>
    </row>
    <row r="9" spans="1:35" ht="14.25" customHeight="1">
      <c r="A9" s="703" t="s">
        <v>61</v>
      </c>
      <c r="B9" s="704"/>
      <c r="C9" s="705"/>
      <c r="D9" s="691" t="s">
        <v>816</v>
      </c>
      <c r="E9" s="691"/>
      <c r="F9" s="692"/>
      <c r="G9" s="703" t="s">
        <v>151</v>
      </c>
      <c r="H9" s="704"/>
      <c r="I9" s="705"/>
      <c r="J9" s="657" t="s">
        <v>834</v>
      </c>
      <c r="K9" s="657"/>
      <c r="L9" s="658"/>
      <c r="M9" s="653" t="s">
        <v>147</v>
      </c>
      <c r="N9" s="654"/>
      <c r="O9" s="654"/>
      <c r="P9" s="657" t="s">
        <v>1</v>
      </c>
      <c r="Q9" s="657"/>
      <c r="R9" s="658"/>
      <c r="S9" s="648" t="s">
        <v>59</v>
      </c>
      <c r="T9" s="649"/>
      <c r="U9" s="630"/>
      <c r="V9" s="678" t="s">
        <v>43</v>
      </c>
      <c r="W9" s="678"/>
      <c r="X9" s="679"/>
      <c r="Z9" s="13"/>
      <c r="AA9" s="13"/>
      <c r="AB9"/>
      <c r="AC9"/>
      <c r="AD9"/>
      <c r="AE9"/>
      <c r="AF9"/>
      <c r="AG9"/>
      <c r="AH9"/>
      <c r="AI9"/>
    </row>
    <row r="10" spans="1:35" ht="14.25" customHeight="1">
      <c r="A10" s="706"/>
      <c r="B10" s="707"/>
      <c r="C10" s="708"/>
      <c r="D10" s="691"/>
      <c r="E10" s="691"/>
      <c r="F10" s="692"/>
      <c r="G10" s="706"/>
      <c r="H10" s="707"/>
      <c r="I10" s="708"/>
      <c r="J10" s="689"/>
      <c r="K10" s="689"/>
      <c r="L10" s="690"/>
      <c r="M10" s="653"/>
      <c r="N10" s="654"/>
      <c r="O10" s="654"/>
      <c r="P10" s="689"/>
      <c r="Q10" s="689"/>
      <c r="R10" s="690"/>
      <c r="S10" s="650"/>
      <c r="T10" s="651"/>
      <c r="U10" s="652"/>
      <c r="V10" s="676"/>
      <c r="W10" s="676"/>
      <c r="X10" s="677"/>
      <c r="Z10" s="13"/>
      <c r="AA10" s="13"/>
      <c r="AB10"/>
      <c r="AC10"/>
      <c r="AD10"/>
      <c r="AE10"/>
      <c r="AF10"/>
      <c r="AG10"/>
      <c r="AH10"/>
      <c r="AI10"/>
    </row>
    <row r="11" spans="1:35" ht="14.25" customHeight="1">
      <c r="A11" s="664" t="s">
        <v>60</v>
      </c>
      <c r="B11" s="665"/>
      <c r="C11" s="665"/>
      <c r="D11" s="657" t="s">
        <v>4</v>
      </c>
      <c r="E11" s="657"/>
      <c r="F11" s="658"/>
      <c r="G11" s="653" t="s">
        <v>145</v>
      </c>
      <c r="H11" s="654"/>
      <c r="I11" s="654"/>
      <c r="J11" s="691" t="s">
        <v>822</v>
      </c>
      <c r="K11" s="691"/>
      <c r="L11" s="692"/>
      <c r="M11" s="653"/>
      <c r="N11" s="654"/>
      <c r="O11" s="654"/>
      <c r="P11" s="691"/>
      <c r="Q11" s="691"/>
      <c r="R11" s="692"/>
      <c r="S11" s="648"/>
      <c r="T11" s="649"/>
      <c r="U11" s="630"/>
      <c r="V11" s="672"/>
      <c r="W11" s="673"/>
      <c r="X11" s="674"/>
      <c r="Z11" s="13"/>
      <c r="AA11" s="13"/>
      <c r="AB11"/>
      <c r="AC11"/>
      <c r="AD11"/>
      <c r="AE11"/>
      <c r="AF11"/>
      <c r="AG11"/>
      <c r="AH11"/>
      <c r="AI11"/>
    </row>
    <row r="12" spans="1:35" ht="14.25" customHeight="1">
      <c r="A12" s="735"/>
      <c r="B12" s="736"/>
      <c r="C12" s="736"/>
      <c r="D12" s="689"/>
      <c r="E12" s="689"/>
      <c r="F12" s="690"/>
      <c r="G12" s="653"/>
      <c r="H12" s="654"/>
      <c r="I12" s="654"/>
      <c r="J12" s="691"/>
      <c r="K12" s="691"/>
      <c r="L12" s="692"/>
      <c r="M12" s="653"/>
      <c r="N12" s="654"/>
      <c r="O12" s="654"/>
      <c r="P12" s="691"/>
      <c r="Q12" s="691"/>
      <c r="R12" s="692"/>
      <c r="S12" s="650"/>
      <c r="T12" s="651"/>
      <c r="U12" s="652"/>
      <c r="V12" s="675"/>
      <c r="W12" s="676"/>
      <c r="X12" s="677"/>
      <c r="Z12" s="13"/>
      <c r="AA12" s="13"/>
      <c r="AB12"/>
      <c r="AC12"/>
      <c r="AD12"/>
      <c r="AE12"/>
      <c r="AF12"/>
      <c r="AG12"/>
      <c r="AH12"/>
      <c r="AI12"/>
    </row>
    <row r="13" spans="1:35" ht="14.25" customHeight="1">
      <c r="A13" s="664" t="s">
        <v>66</v>
      </c>
      <c r="B13" s="665"/>
      <c r="C13" s="665"/>
      <c r="D13" s="657" t="s">
        <v>5</v>
      </c>
      <c r="E13" s="657"/>
      <c r="F13" s="658"/>
      <c r="G13" s="653" t="s">
        <v>145</v>
      </c>
      <c r="H13" s="654"/>
      <c r="I13" s="654"/>
      <c r="J13" s="657" t="s">
        <v>8</v>
      </c>
      <c r="K13" s="657"/>
      <c r="L13" s="658"/>
      <c r="M13" s="664"/>
      <c r="N13" s="665"/>
      <c r="O13" s="665"/>
      <c r="P13" s="657"/>
      <c r="Q13" s="657"/>
      <c r="R13" s="658"/>
      <c r="S13" s="648"/>
      <c r="T13" s="649"/>
      <c r="U13" s="630"/>
      <c r="V13" s="678"/>
      <c r="W13" s="678"/>
      <c r="X13" s="679"/>
      <c r="Z13" s="13"/>
      <c r="AA13" s="13"/>
      <c r="AB13"/>
      <c r="AC13"/>
      <c r="AD13"/>
      <c r="AE13"/>
      <c r="AF13"/>
      <c r="AG13"/>
      <c r="AH13"/>
      <c r="AI13"/>
    </row>
    <row r="14" spans="1:35" ht="14.25" customHeight="1">
      <c r="A14" s="666"/>
      <c r="B14" s="667"/>
      <c r="C14" s="667"/>
      <c r="D14" s="659"/>
      <c r="E14" s="659"/>
      <c r="F14" s="660"/>
      <c r="G14" s="655"/>
      <c r="H14" s="656"/>
      <c r="I14" s="656"/>
      <c r="J14" s="659"/>
      <c r="K14" s="659"/>
      <c r="L14" s="660"/>
      <c r="M14" s="666"/>
      <c r="N14" s="667"/>
      <c r="O14" s="667"/>
      <c r="P14" s="659"/>
      <c r="Q14" s="659"/>
      <c r="R14" s="660"/>
      <c r="S14" s="637"/>
      <c r="T14" s="641"/>
      <c r="U14" s="634"/>
      <c r="V14" s="680"/>
      <c r="W14" s="680"/>
      <c r="X14" s="681"/>
      <c r="Z14" s="13"/>
      <c r="AA14" s="13"/>
      <c r="AB14"/>
      <c r="AC14"/>
      <c r="AD14"/>
      <c r="AE14"/>
      <c r="AF14"/>
      <c r="AG14"/>
      <c r="AH14"/>
      <c r="AI14"/>
    </row>
    <row r="15" spans="1:35" ht="12.75" customHeight="1">
      <c r="A15" s="18"/>
      <c r="B15" s="18"/>
      <c r="C15" s="18"/>
      <c r="D15" s="18"/>
      <c r="E15" s="18"/>
      <c r="F15" s="18"/>
      <c r="G15" s="18"/>
      <c r="H15" s="18"/>
      <c r="I15" s="18"/>
      <c r="J15" s="18"/>
      <c r="K15" s="18"/>
      <c r="L15" s="18"/>
      <c r="M15" s="18"/>
      <c r="N15" s="18"/>
      <c r="O15" s="18"/>
      <c r="P15" s="18"/>
      <c r="Q15" s="18"/>
      <c r="R15" s="18"/>
      <c r="S15" s="18"/>
      <c r="T15" s="18"/>
      <c r="U15" s="18"/>
      <c r="V15" s="18"/>
      <c r="W15" s="18"/>
      <c r="X15" s="18"/>
      <c r="Z15" s="13"/>
      <c r="AA15" s="13"/>
      <c r="AB15"/>
      <c r="AC15"/>
      <c r="AD15"/>
      <c r="AE15"/>
      <c r="AF15"/>
      <c r="AG15"/>
      <c r="AH15"/>
      <c r="AI15"/>
    </row>
    <row r="16" spans="1:35" ht="18" customHeight="1">
      <c r="A16" s="642" t="s">
        <v>57</v>
      </c>
      <c r="B16" s="643"/>
      <c r="C16" s="668"/>
      <c r="D16" s="642" t="s">
        <v>56</v>
      </c>
      <c r="E16" s="643"/>
      <c r="F16" s="668"/>
      <c r="G16" s="642" t="s">
        <v>55</v>
      </c>
      <c r="H16" s="643"/>
      <c r="I16" s="643"/>
      <c r="J16" s="668"/>
      <c r="K16" s="642" t="s">
        <v>54</v>
      </c>
      <c r="L16" s="643"/>
      <c r="M16" s="643" t="s">
        <v>53</v>
      </c>
      <c r="N16" s="643"/>
      <c r="O16" s="643" t="s">
        <v>52</v>
      </c>
      <c r="P16" s="643"/>
      <c r="Q16" s="643"/>
      <c r="R16" s="643"/>
      <c r="S16" s="643"/>
      <c r="T16" s="643"/>
      <c r="U16" s="643"/>
      <c r="V16" s="643"/>
      <c r="W16" s="638" t="s">
        <v>51</v>
      </c>
      <c r="X16" s="668"/>
      <c r="Z16" s="13"/>
      <c r="AA16" s="13"/>
      <c r="AB16"/>
      <c r="AC16"/>
      <c r="AD16"/>
      <c r="AE16"/>
      <c r="AF16"/>
      <c r="AG16"/>
      <c r="AH16"/>
      <c r="AI16"/>
    </row>
    <row r="17" spans="1:32" ht="14.25" customHeight="1">
      <c r="A17" s="21"/>
      <c r="B17" s="22"/>
      <c r="C17" s="23"/>
      <c r="D17" s="715" t="s">
        <v>49</v>
      </c>
      <c r="E17" s="716"/>
      <c r="F17" s="717"/>
      <c r="G17" s="720" t="s">
        <v>48</v>
      </c>
      <c r="H17" s="721"/>
      <c r="I17" s="721"/>
      <c r="J17" s="722"/>
      <c r="K17" s="635" t="s">
        <v>10</v>
      </c>
      <c r="L17" s="636"/>
      <c r="M17" s="685" t="s">
        <v>816</v>
      </c>
      <c r="N17" s="686"/>
      <c r="O17" s="639" t="s">
        <v>177</v>
      </c>
      <c r="P17" s="636"/>
      <c r="Q17" s="639" t="s">
        <v>821</v>
      </c>
      <c r="R17" s="636"/>
      <c r="S17" s="639" t="s">
        <v>37</v>
      </c>
      <c r="T17" s="636"/>
      <c r="U17" s="639" t="s">
        <v>38</v>
      </c>
      <c r="V17" s="636"/>
      <c r="W17" s="639" t="s">
        <v>47</v>
      </c>
      <c r="X17" s="682"/>
    </row>
    <row r="18" spans="1:32" ht="14.25" customHeight="1">
      <c r="A18" s="24"/>
      <c r="B18" s="25"/>
      <c r="C18" s="26"/>
      <c r="D18" s="653"/>
      <c r="E18" s="654"/>
      <c r="F18" s="718"/>
      <c r="G18" s="669" t="s">
        <v>28</v>
      </c>
      <c r="H18" s="670"/>
      <c r="I18" s="670"/>
      <c r="J18" s="671"/>
      <c r="K18" s="637"/>
      <c r="L18" s="634"/>
      <c r="M18" s="687"/>
      <c r="N18" s="688"/>
      <c r="O18" s="633"/>
      <c r="P18" s="634"/>
      <c r="Q18" s="633"/>
      <c r="R18" s="634"/>
      <c r="S18" s="633"/>
      <c r="T18" s="634"/>
      <c r="U18" s="633"/>
      <c r="V18" s="634"/>
      <c r="W18" s="633"/>
      <c r="X18" s="683"/>
    </row>
    <row r="19" spans="1:32" ht="14.25" customHeight="1">
      <c r="A19" s="24"/>
      <c r="B19" s="25"/>
      <c r="C19" s="26"/>
      <c r="D19" s="653"/>
      <c r="E19" s="654"/>
      <c r="F19" s="718"/>
      <c r="G19" s="720" t="s">
        <v>46</v>
      </c>
      <c r="H19" s="723"/>
      <c r="I19" s="723"/>
      <c r="J19" s="724"/>
      <c r="K19" s="635" t="s">
        <v>9</v>
      </c>
      <c r="L19" s="636"/>
      <c r="M19" s="644" t="s">
        <v>172</v>
      </c>
      <c r="N19" s="645"/>
      <c r="O19" s="644" t="s">
        <v>13</v>
      </c>
      <c r="P19" s="645"/>
      <c r="Q19" s="644" t="s">
        <v>45</v>
      </c>
      <c r="R19" s="645"/>
      <c r="S19" s="644" t="s">
        <v>815</v>
      </c>
      <c r="T19" s="645"/>
      <c r="U19" s="644"/>
      <c r="V19" s="645"/>
      <c r="W19" s="639" t="s">
        <v>9</v>
      </c>
      <c r="X19" s="682"/>
    </row>
    <row r="20" spans="1:32" ht="14.25" customHeight="1">
      <c r="A20" s="36"/>
      <c r="B20" s="18"/>
      <c r="C20" s="37"/>
      <c r="D20" s="653"/>
      <c r="E20" s="654"/>
      <c r="F20" s="718"/>
      <c r="G20" s="669" t="s">
        <v>26</v>
      </c>
      <c r="H20" s="670"/>
      <c r="I20" s="670"/>
      <c r="J20" s="671"/>
      <c r="K20" s="637"/>
      <c r="L20" s="634"/>
      <c r="M20" s="646"/>
      <c r="N20" s="647"/>
      <c r="O20" s="646"/>
      <c r="P20" s="647"/>
      <c r="Q20" s="646"/>
      <c r="R20" s="647"/>
      <c r="S20" s="646"/>
      <c r="T20" s="647"/>
      <c r="U20" s="646"/>
      <c r="V20" s="647"/>
      <c r="W20" s="633"/>
      <c r="X20" s="683"/>
    </row>
    <row r="21" spans="1:32" ht="14.25" customHeight="1">
      <c r="A21" s="709" t="s">
        <v>50</v>
      </c>
      <c r="B21" s="710"/>
      <c r="C21" s="711"/>
      <c r="D21" s="653"/>
      <c r="E21" s="654"/>
      <c r="F21" s="718"/>
      <c r="G21" s="693" t="s">
        <v>23</v>
      </c>
      <c r="H21" s="694"/>
      <c r="I21" s="694"/>
      <c r="J21" s="695"/>
      <c r="K21" s="635" t="s">
        <v>203</v>
      </c>
      <c r="L21" s="636"/>
      <c r="M21" s="644" t="s">
        <v>12</v>
      </c>
      <c r="N21" s="645"/>
      <c r="O21" s="685" t="s">
        <v>843</v>
      </c>
      <c r="P21" s="686"/>
      <c r="Q21" s="639" t="s">
        <v>44</v>
      </c>
      <c r="R21" s="636"/>
      <c r="S21" s="639"/>
      <c r="T21" s="636"/>
      <c r="U21" s="639"/>
      <c r="V21" s="636"/>
      <c r="W21" s="639" t="s">
        <v>1</v>
      </c>
      <c r="X21" s="682"/>
      <c r="Z21" s="3"/>
    </row>
    <row r="22" spans="1:32" ht="14.25" customHeight="1">
      <c r="A22" s="648" t="s">
        <v>214</v>
      </c>
      <c r="B22" s="649"/>
      <c r="C22" s="684"/>
      <c r="D22" s="653"/>
      <c r="E22" s="654"/>
      <c r="F22" s="718"/>
      <c r="G22" s="661" t="s">
        <v>22</v>
      </c>
      <c r="H22" s="662"/>
      <c r="I22" s="662"/>
      <c r="J22" s="663"/>
      <c r="K22" s="637"/>
      <c r="L22" s="634"/>
      <c r="M22" s="646"/>
      <c r="N22" s="647"/>
      <c r="O22" s="687"/>
      <c r="P22" s="688"/>
      <c r="Q22" s="633"/>
      <c r="R22" s="634"/>
      <c r="S22" s="633"/>
      <c r="T22" s="634"/>
      <c r="U22" s="633"/>
      <c r="V22" s="634"/>
      <c r="W22" s="633"/>
      <c r="X22" s="683"/>
    </row>
    <row r="23" spans="1:32" ht="14.25" customHeight="1">
      <c r="A23" s="27"/>
      <c r="B23" s="28"/>
      <c r="C23" s="29"/>
      <c r="D23" s="653"/>
      <c r="E23" s="654"/>
      <c r="F23" s="718"/>
      <c r="G23" s="21"/>
      <c r="H23" s="22"/>
      <c r="I23" s="22"/>
      <c r="J23" s="23"/>
      <c r="K23" s="635" t="s">
        <v>6</v>
      </c>
      <c r="L23" s="636"/>
      <c r="M23" s="639" t="s">
        <v>42</v>
      </c>
      <c r="N23" s="636"/>
      <c r="O23" s="639" t="s">
        <v>844</v>
      </c>
      <c r="P23" s="636"/>
      <c r="Q23" s="639" t="s">
        <v>168</v>
      </c>
      <c r="R23" s="636"/>
      <c r="S23" s="639" t="s">
        <v>179</v>
      </c>
      <c r="T23" s="636"/>
      <c r="U23" s="639"/>
      <c r="V23" s="636"/>
      <c r="W23" s="639" t="s">
        <v>817</v>
      </c>
      <c r="X23" s="682"/>
    </row>
    <row r="24" spans="1:32" ht="14.25" customHeight="1">
      <c r="A24" s="27"/>
      <c r="B24" s="28"/>
      <c r="C24" s="29"/>
      <c r="D24" s="653"/>
      <c r="E24" s="654"/>
      <c r="F24" s="718"/>
      <c r="G24" s="696" t="s">
        <v>25</v>
      </c>
      <c r="H24" s="697"/>
      <c r="I24" s="697"/>
      <c r="J24" s="698"/>
      <c r="K24" s="648"/>
      <c r="L24" s="630"/>
      <c r="M24" s="629"/>
      <c r="N24" s="630"/>
      <c r="O24" s="629"/>
      <c r="P24" s="630"/>
      <c r="Q24" s="629"/>
      <c r="R24" s="630"/>
      <c r="S24" s="629"/>
      <c r="T24" s="630"/>
      <c r="U24" s="629"/>
      <c r="V24" s="630"/>
      <c r="W24" s="629"/>
      <c r="X24" s="684"/>
    </row>
    <row r="25" spans="1:32" ht="14.25" customHeight="1">
      <c r="A25" s="27"/>
      <c r="B25" s="28"/>
      <c r="C25" s="29"/>
      <c r="D25" s="653"/>
      <c r="E25" s="654"/>
      <c r="F25" s="718"/>
      <c r="G25" s="712" t="s">
        <v>24</v>
      </c>
      <c r="H25" s="713"/>
      <c r="I25" s="713"/>
      <c r="J25" s="714"/>
      <c r="K25" s="648"/>
      <c r="L25" s="630"/>
      <c r="M25" s="629"/>
      <c r="N25" s="630"/>
      <c r="O25" s="631" t="s">
        <v>180</v>
      </c>
      <c r="P25" s="632"/>
      <c r="Q25" s="631" t="s">
        <v>2</v>
      </c>
      <c r="R25" s="632"/>
      <c r="S25" s="631" t="s">
        <v>169</v>
      </c>
      <c r="T25" s="632"/>
      <c r="U25" s="631"/>
      <c r="V25" s="632"/>
      <c r="W25" s="629"/>
      <c r="X25" s="684"/>
      <c r="AA25" s="13"/>
      <c r="AB25"/>
      <c r="AC25"/>
      <c r="AD25"/>
      <c r="AE25"/>
      <c r="AF25"/>
    </row>
    <row r="26" spans="1:32" ht="14.25" customHeight="1">
      <c r="A26" s="30"/>
      <c r="B26" s="31"/>
      <c r="C26" s="32"/>
      <c r="D26" s="655"/>
      <c r="E26" s="656"/>
      <c r="F26" s="719"/>
      <c r="G26" s="33"/>
      <c r="H26" s="34"/>
      <c r="I26" s="34"/>
      <c r="J26" s="35"/>
      <c r="K26" s="637"/>
      <c r="L26" s="634"/>
      <c r="M26" s="633"/>
      <c r="N26" s="634"/>
      <c r="O26" s="633"/>
      <c r="P26" s="634"/>
      <c r="Q26" s="633"/>
      <c r="R26" s="634"/>
      <c r="S26" s="633"/>
      <c r="T26" s="634"/>
      <c r="U26" s="633"/>
      <c r="V26" s="634"/>
      <c r="W26" s="633"/>
      <c r="X26" s="683"/>
      <c r="AA26" s="13"/>
      <c r="AB26"/>
      <c r="AC26"/>
      <c r="AD26"/>
      <c r="AE26" s="17"/>
      <c r="AF26"/>
    </row>
    <row r="27" spans="1:32" ht="14.25" customHeight="1">
      <c r="A27" s="44"/>
      <c r="B27" s="45"/>
      <c r="C27" s="46"/>
      <c r="D27" s="735" t="s">
        <v>40</v>
      </c>
      <c r="E27" s="736"/>
      <c r="F27" s="743"/>
      <c r="G27" s="36"/>
      <c r="H27" s="18"/>
      <c r="I27" s="18"/>
      <c r="J27" s="37"/>
      <c r="K27" s="648" t="s">
        <v>8</v>
      </c>
      <c r="L27" s="630"/>
      <c r="M27" s="629" t="s">
        <v>181</v>
      </c>
      <c r="N27" s="630"/>
      <c r="O27" s="629" t="s">
        <v>182</v>
      </c>
      <c r="P27" s="630"/>
      <c r="Q27" s="629" t="s">
        <v>832</v>
      </c>
      <c r="R27" s="630"/>
      <c r="S27" s="629" t="s">
        <v>167</v>
      </c>
      <c r="T27" s="630"/>
      <c r="U27" s="629"/>
      <c r="V27" s="630"/>
      <c r="W27" s="755" t="s">
        <v>209</v>
      </c>
      <c r="X27" s="756"/>
      <c r="AA27"/>
      <c r="AB27"/>
      <c r="AC27"/>
      <c r="AD27"/>
      <c r="AE27"/>
      <c r="AF27"/>
    </row>
    <row r="28" spans="1:32" ht="14.25" customHeight="1">
      <c r="A28" s="36"/>
      <c r="B28" s="18"/>
      <c r="C28" s="37"/>
      <c r="D28" s="735"/>
      <c r="E28" s="736"/>
      <c r="F28" s="743"/>
      <c r="G28" s="696" t="s">
        <v>131</v>
      </c>
      <c r="H28" s="697"/>
      <c r="I28" s="697"/>
      <c r="J28" s="698"/>
      <c r="K28" s="648"/>
      <c r="L28" s="630"/>
      <c r="M28" s="629"/>
      <c r="N28" s="630"/>
      <c r="O28" s="629"/>
      <c r="P28" s="630"/>
      <c r="Q28" s="629"/>
      <c r="R28" s="630"/>
      <c r="S28" s="629"/>
      <c r="T28" s="630"/>
      <c r="U28" s="629"/>
      <c r="V28" s="630"/>
      <c r="W28" s="757"/>
      <c r="X28" s="758"/>
      <c r="AA28"/>
      <c r="AB28"/>
      <c r="AC28"/>
      <c r="AD28"/>
      <c r="AE28"/>
      <c r="AF28"/>
    </row>
    <row r="29" spans="1:32" ht="14.25" customHeight="1">
      <c r="A29" s="709" t="s">
        <v>41</v>
      </c>
      <c r="B29" s="710"/>
      <c r="C29" s="711"/>
      <c r="D29" s="653"/>
      <c r="E29" s="654"/>
      <c r="F29" s="718"/>
      <c r="G29" s="712" t="s">
        <v>20</v>
      </c>
      <c r="H29" s="713"/>
      <c r="I29" s="713"/>
      <c r="J29" s="714"/>
      <c r="K29" s="648"/>
      <c r="L29" s="630"/>
      <c r="M29" s="629"/>
      <c r="N29" s="630"/>
      <c r="O29" s="631" t="s">
        <v>183</v>
      </c>
      <c r="P29" s="632"/>
      <c r="Q29" s="631" t="s">
        <v>833</v>
      </c>
      <c r="R29" s="632"/>
      <c r="S29" s="631" t="s">
        <v>208</v>
      </c>
      <c r="T29" s="632"/>
      <c r="U29" s="631"/>
      <c r="V29" s="632"/>
      <c r="W29" s="757"/>
      <c r="X29" s="758"/>
      <c r="AA29"/>
      <c r="AB29"/>
      <c r="AC29"/>
      <c r="AD29"/>
      <c r="AE29"/>
      <c r="AF29"/>
    </row>
    <row r="30" spans="1:32" ht="14.25" customHeight="1">
      <c r="A30" s="648" t="s">
        <v>818</v>
      </c>
      <c r="B30" s="649"/>
      <c r="C30" s="684"/>
      <c r="D30" s="653"/>
      <c r="E30" s="654"/>
      <c r="F30" s="718"/>
      <c r="G30" s="669" t="s">
        <v>39</v>
      </c>
      <c r="H30" s="670"/>
      <c r="I30" s="670"/>
      <c r="J30" s="671"/>
      <c r="K30" s="637"/>
      <c r="L30" s="634"/>
      <c r="M30" s="633"/>
      <c r="N30" s="634"/>
      <c r="O30" s="629"/>
      <c r="P30" s="630"/>
      <c r="Q30" s="629"/>
      <c r="R30" s="630"/>
      <c r="S30" s="629"/>
      <c r="T30" s="630"/>
      <c r="U30" s="629"/>
      <c r="V30" s="630"/>
      <c r="W30" s="759"/>
      <c r="X30" s="760"/>
      <c r="AA30"/>
      <c r="AB30"/>
      <c r="AC30"/>
      <c r="AD30"/>
      <c r="AE30"/>
      <c r="AF30"/>
    </row>
    <row r="31" spans="1:32" ht="14.25" customHeight="1">
      <c r="A31" s="24"/>
      <c r="B31" s="25"/>
      <c r="C31" s="26"/>
      <c r="D31" s="653"/>
      <c r="E31" s="654"/>
      <c r="F31" s="718"/>
      <c r="G31" s="693" t="s">
        <v>17</v>
      </c>
      <c r="H31" s="694"/>
      <c r="I31" s="694"/>
      <c r="J31" s="695"/>
      <c r="K31" s="635" t="s">
        <v>820</v>
      </c>
      <c r="L31" s="636"/>
      <c r="M31" s="639" t="s">
        <v>819</v>
      </c>
      <c r="N31" s="636"/>
      <c r="O31" s="639" t="s">
        <v>184</v>
      </c>
      <c r="P31" s="636"/>
      <c r="Q31" s="639" t="s">
        <v>185</v>
      </c>
      <c r="R31" s="636"/>
      <c r="S31" s="639"/>
      <c r="T31" s="640"/>
      <c r="U31" s="639"/>
      <c r="V31" s="636"/>
      <c r="W31" s="639" t="s">
        <v>816</v>
      </c>
      <c r="X31" s="682"/>
    </row>
    <row r="32" spans="1:32" ht="14.25" customHeight="1">
      <c r="A32" s="38"/>
      <c r="B32" s="39"/>
      <c r="C32" s="40"/>
      <c r="D32" s="655"/>
      <c r="E32" s="656"/>
      <c r="F32" s="719"/>
      <c r="G32" s="744" t="s">
        <v>16</v>
      </c>
      <c r="H32" s="745"/>
      <c r="I32" s="745"/>
      <c r="J32" s="746"/>
      <c r="K32" s="637"/>
      <c r="L32" s="634"/>
      <c r="M32" s="633"/>
      <c r="N32" s="634"/>
      <c r="O32" s="633"/>
      <c r="P32" s="634"/>
      <c r="Q32" s="633"/>
      <c r="R32" s="634"/>
      <c r="S32" s="633"/>
      <c r="T32" s="641"/>
      <c r="U32" s="633"/>
      <c r="V32" s="634"/>
      <c r="W32" s="633"/>
      <c r="X32" s="683"/>
    </row>
    <row r="33" spans="1:51" ht="15.75" customHeight="1">
      <c r="A33" s="666" t="s">
        <v>36</v>
      </c>
      <c r="B33" s="667"/>
      <c r="C33" s="667"/>
      <c r="D33" s="667"/>
      <c r="E33" s="667"/>
      <c r="F33" s="699"/>
      <c r="G33" s="666" t="s">
        <v>35</v>
      </c>
      <c r="H33" s="667"/>
      <c r="I33" s="667"/>
      <c r="J33" s="699"/>
      <c r="K33" s="742" t="s">
        <v>173</v>
      </c>
      <c r="L33" s="638"/>
      <c r="M33" s="627" t="s">
        <v>34</v>
      </c>
      <c r="N33" s="638"/>
      <c r="O33" s="627"/>
      <c r="P33" s="638"/>
      <c r="Q33" s="627"/>
      <c r="R33" s="638"/>
      <c r="S33" s="627"/>
      <c r="T33" s="638"/>
      <c r="U33" s="627"/>
      <c r="V33" s="638"/>
      <c r="W33" s="627"/>
      <c r="X33" s="628"/>
    </row>
    <row r="34" spans="1:51" ht="15.75" customHeight="1">
      <c r="A34" s="700" t="s">
        <v>205</v>
      </c>
      <c r="B34" s="701"/>
      <c r="C34" s="701"/>
      <c r="D34" s="701"/>
      <c r="E34" s="701"/>
      <c r="F34" s="701"/>
      <c r="G34" s="701"/>
      <c r="H34" s="701"/>
      <c r="I34" s="701"/>
      <c r="J34" s="702"/>
      <c r="K34" s="742"/>
      <c r="L34" s="638"/>
      <c r="M34" s="627"/>
      <c r="N34" s="638"/>
      <c r="O34" s="627"/>
      <c r="P34" s="638"/>
      <c r="Q34" s="627"/>
      <c r="R34" s="638"/>
      <c r="S34" s="627"/>
      <c r="T34" s="638"/>
      <c r="U34" s="627"/>
      <c r="V34" s="638"/>
      <c r="W34" s="627"/>
      <c r="X34" s="628"/>
    </row>
    <row r="35" spans="1:51" ht="15.75" customHeight="1">
      <c r="A35" s="700" t="s">
        <v>33</v>
      </c>
      <c r="B35" s="701"/>
      <c r="C35" s="701"/>
      <c r="D35" s="701"/>
      <c r="E35" s="701"/>
      <c r="F35" s="701"/>
      <c r="G35" s="701"/>
      <c r="H35" s="701"/>
      <c r="I35" s="701"/>
      <c r="J35" s="702"/>
      <c r="K35" s="742" t="s">
        <v>831</v>
      </c>
      <c r="L35" s="638"/>
      <c r="M35" s="627" t="s">
        <v>32</v>
      </c>
      <c r="N35" s="638"/>
      <c r="O35" s="627" t="s">
        <v>31</v>
      </c>
      <c r="P35" s="638"/>
      <c r="Q35" s="627"/>
      <c r="R35" s="638"/>
      <c r="S35" s="627"/>
      <c r="T35" s="638"/>
      <c r="U35" s="627"/>
      <c r="V35" s="638"/>
      <c r="W35" s="627"/>
      <c r="X35" s="628"/>
    </row>
    <row r="36" spans="1:51" ht="15.75" customHeight="1">
      <c r="A36" s="700" t="s">
        <v>0</v>
      </c>
      <c r="B36" s="701"/>
      <c r="C36" s="701"/>
      <c r="D36" s="701"/>
      <c r="E36" s="701"/>
      <c r="F36" s="701"/>
      <c r="G36" s="701"/>
      <c r="H36" s="701"/>
      <c r="I36" s="701"/>
      <c r="J36" s="702"/>
      <c r="K36" s="742" t="s">
        <v>30</v>
      </c>
      <c r="L36" s="638"/>
      <c r="M36" s="627"/>
      <c r="N36" s="638"/>
      <c r="O36" s="627"/>
      <c r="P36" s="638"/>
      <c r="Q36" s="627"/>
      <c r="R36" s="638"/>
      <c r="S36" s="627"/>
      <c r="T36" s="638"/>
      <c r="U36" s="627"/>
      <c r="V36" s="638"/>
      <c r="W36" s="627"/>
      <c r="X36" s="628"/>
    </row>
    <row r="37" spans="1:51" ht="6" customHeight="1">
      <c r="A37" s="42"/>
      <c r="B37" s="42"/>
      <c r="C37" s="42"/>
      <c r="D37" s="42"/>
      <c r="E37" s="42"/>
      <c r="F37" s="42"/>
      <c r="G37" s="42"/>
      <c r="H37" s="42"/>
      <c r="I37" s="42"/>
      <c r="J37" s="42"/>
      <c r="K37" s="43"/>
      <c r="L37" s="43"/>
      <c r="M37" s="43"/>
      <c r="N37" s="43"/>
      <c r="O37" s="43"/>
      <c r="P37" s="43"/>
      <c r="Q37" s="43"/>
      <c r="R37" s="43"/>
      <c r="S37" s="43"/>
      <c r="T37" s="43"/>
      <c r="U37" s="43"/>
      <c r="V37" s="43"/>
      <c r="W37" s="43"/>
      <c r="X37" s="43"/>
    </row>
    <row r="38" spans="1:51" s="10" customFormat="1" ht="12.75" customHeight="1">
      <c r="A38" s="41" t="s">
        <v>143</v>
      </c>
      <c r="B38" s="41"/>
      <c r="C38" s="41"/>
      <c r="D38" s="41"/>
      <c r="E38" s="41"/>
      <c r="F38" s="41"/>
      <c r="G38" s="41"/>
      <c r="H38" s="41"/>
      <c r="I38" s="41"/>
      <c r="J38" s="41"/>
      <c r="K38" s="41"/>
      <c r="L38" s="41"/>
      <c r="M38" s="41"/>
      <c r="N38" s="41"/>
      <c r="O38" s="41"/>
      <c r="P38" s="41"/>
      <c r="Q38" s="41"/>
      <c r="R38" s="41"/>
      <c r="S38" s="41"/>
      <c r="T38" s="41"/>
      <c r="U38" s="41"/>
      <c r="V38" s="41"/>
      <c r="W38" s="41"/>
      <c r="X38" s="41"/>
      <c r="Z38" s="11"/>
      <c r="AA38" s="11"/>
      <c r="AB38" s="11"/>
      <c r="AC38" s="11"/>
      <c r="AD38" s="11"/>
      <c r="AE38" s="11"/>
      <c r="AF38" s="11"/>
      <c r="AG38" s="11"/>
      <c r="AH38" s="11"/>
      <c r="AI38" s="11"/>
      <c r="AJ38" s="11"/>
      <c r="AK38" s="11"/>
      <c r="AL38" s="11"/>
      <c r="AM38" s="11"/>
      <c r="AX38" s="11"/>
      <c r="AY38" s="11"/>
    </row>
    <row r="39" spans="1:51" s="11" customFormat="1" ht="12.75" customHeight="1">
      <c r="A39" s="41" t="s">
        <v>144</v>
      </c>
      <c r="B39" s="41"/>
      <c r="C39" s="41"/>
      <c r="D39" s="41"/>
      <c r="E39" s="41"/>
      <c r="F39" s="41"/>
      <c r="G39" s="41"/>
      <c r="H39" s="41"/>
      <c r="I39" s="41"/>
      <c r="J39" s="41"/>
      <c r="K39" s="41"/>
      <c r="L39" s="41"/>
      <c r="M39" s="41"/>
      <c r="N39" s="41"/>
      <c r="O39" s="41"/>
      <c r="P39" s="41"/>
      <c r="Q39" s="41"/>
      <c r="R39" s="41"/>
      <c r="S39" s="41"/>
      <c r="T39" s="41"/>
      <c r="U39" s="41"/>
      <c r="V39" s="41"/>
      <c r="W39" s="18"/>
      <c r="X39" s="18"/>
    </row>
    <row r="40" spans="1:51" s="11" customFormat="1" ht="12.75" customHeight="1">
      <c r="A40" s="41" t="s">
        <v>136</v>
      </c>
      <c r="B40" s="41"/>
      <c r="C40" s="41"/>
      <c r="D40" s="41"/>
      <c r="E40" s="41"/>
      <c r="F40" s="41"/>
      <c r="G40" s="41"/>
      <c r="H40" s="41"/>
      <c r="I40" s="41"/>
      <c r="J40" s="41"/>
      <c r="K40" s="41"/>
      <c r="L40" s="41"/>
      <c r="M40" s="41"/>
      <c r="N40" s="41"/>
      <c r="O40" s="41"/>
      <c r="P40" s="41"/>
      <c r="Q40" s="41"/>
      <c r="R40" s="41"/>
      <c r="S40" s="41"/>
      <c r="T40" s="41"/>
      <c r="U40" s="41"/>
      <c r="V40" s="41"/>
      <c r="W40" s="18"/>
      <c r="X40" s="18"/>
    </row>
    <row r="41" spans="1:51" ht="17.25" customHeight="1">
      <c r="A41" s="12"/>
    </row>
    <row r="42" spans="1:51" ht="17.25" customHeight="1">
      <c r="A42" s="104"/>
      <c r="B42" s="11"/>
      <c r="C42" s="11"/>
      <c r="D42" s="11"/>
      <c r="E42" s="11"/>
      <c r="F42" s="11"/>
      <c r="G42" s="11"/>
      <c r="H42" s="11"/>
      <c r="I42" s="11"/>
      <c r="J42" s="11"/>
      <c r="K42" s="11"/>
      <c r="L42" s="11"/>
      <c r="M42" s="11"/>
      <c r="N42" s="11"/>
      <c r="O42" s="11"/>
      <c r="P42" s="11"/>
      <c r="Q42" s="11"/>
      <c r="R42" s="11"/>
      <c r="S42" s="11"/>
      <c r="T42" s="11"/>
      <c r="U42" s="11"/>
      <c r="V42" s="11"/>
      <c r="W42" s="11"/>
      <c r="X42" s="11"/>
      <c r="Y42" s="105"/>
      <c r="Z42" s="105"/>
      <c r="AA42" s="105"/>
      <c r="AB42"/>
      <c r="AC42"/>
      <c r="AD42"/>
      <c r="AE42"/>
      <c r="AF42"/>
      <c r="AG42"/>
      <c r="AH42"/>
      <c r="AI42"/>
      <c r="AJ42"/>
      <c r="AK42"/>
      <c r="AL42"/>
      <c r="AM42"/>
      <c r="AN42"/>
      <c r="AO42"/>
      <c r="AP42"/>
      <c r="AQ42"/>
      <c r="AR42"/>
      <c r="AS42"/>
    </row>
    <row r="43" spans="1:51" ht="18"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51" s="548" customFormat="1" ht="18" customHeight="1">
      <c r="A44" s="547"/>
      <c r="B44" s="547"/>
      <c r="C44" s="547"/>
      <c r="D44" s="547"/>
      <c r="E44" s="547"/>
      <c r="F44" s="547"/>
      <c r="G44" s="547"/>
      <c r="H44" s="547"/>
      <c r="I44" s="547"/>
      <c r="J44" s="547"/>
      <c r="K44" s="547"/>
      <c r="L44" s="547"/>
      <c r="M44" s="547"/>
      <c r="N44" s="547"/>
      <c r="O44" s="547"/>
      <c r="P44" s="547"/>
      <c r="Q44" s="547"/>
      <c r="R44" s="547"/>
      <c r="S44" s="547"/>
      <c r="T44" s="547"/>
      <c r="U44" s="547"/>
      <c r="V44" s="547"/>
      <c r="W44" s="547"/>
      <c r="X44" s="547"/>
      <c r="Y44" s="547"/>
      <c r="Z44" s="547"/>
      <c r="AA44" s="547"/>
    </row>
    <row r="45" spans="1:51" s="548" customFormat="1" ht="18" customHeight="1">
      <c r="A45" s="547"/>
      <c r="B45" s="547"/>
      <c r="C45" s="547"/>
      <c r="D45" s="547"/>
      <c r="E45" s="547"/>
      <c r="F45" s="547"/>
      <c r="G45" s="547"/>
      <c r="H45" s="547"/>
      <c r="I45" s="547"/>
      <c r="J45" s="547"/>
      <c r="K45" s="547"/>
      <c r="L45" s="547"/>
      <c r="M45" s="547"/>
      <c r="N45" s="547"/>
      <c r="O45" s="547"/>
      <c r="P45" s="547"/>
      <c r="Q45" s="547"/>
      <c r="R45" s="547"/>
      <c r="S45" s="547"/>
      <c r="T45" s="547"/>
      <c r="U45" s="547"/>
      <c r="V45" s="547"/>
      <c r="W45" s="547"/>
      <c r="X45" s="547"/>
      <c r="Y45" s="547"/>
      <c r="Z45" s="547"/>
      <c r="AA45" s="547"/>
    </row>
    <row r="46" spans="1:51" s="548" customFormat="1" ht="18" customHeight="1">
      <c r="A46" s="547"/>
      <c r="B46" s="547"/>
      <c r="C46" s="547"/>
      <c r="D46" s="547"/>
      <c r="E46" s="547"/>
      <c r="F46" s="547"/>
      <c r="G46" s="547"/>
      <c r="H46" s="547"/>
      <c r="I46" s="547"/>
      <c r="J46" s="547"/>
      <c r="K46" s="547"/>
      <c r="L46" s="547"/>
      <c r="M46" s="547"/>
      <c r="N46" s="547"/>
      <c r="O46" s="547"/>
      <c r="P46" s="547"/>
      <c r="Q46" s="547"/>
      <c r="R46" s="547"/>
      <c r="S46" s="547"/>
      <c r="T46" s="547"/>
      <c r="U46" s="547"/>
      <c r="V46" s="547"/>
      <c r="W46" s="547"/>
      <c r="X46" s="547"/>
      <c r="Y46" s="547"/>
      <c r="Z46" s="547"/>
      <c r="AA46" s="547"/>
    </row>
    <row r="47" spans="1:51" s="548" customFormat="1" ht="18" customHeight="1">
      <c r="A47" s="547"/>
      <c r="B47" s="547"/>
      <c r="C47" s="547"/>
      <c r="D47" s="547"/>
      <c r="E47" s="547"/>
      <c r="F47" s="547"/>
      <c r="G47" s="547"/>
      <c r="H47" s="547"/>
      <c r="I47" s="547"/>
      <c r="J47" s="547"/>
      <c r="K47" s="547"/>
      <c r="L47" s="547"/>
      <c r="M47" s="547"/>
      <c r="N47" s="547"/>
      <c r="O47" s="547"/>
      <c r="P47" s="547"/>
      <c r="Q47" s="547"/>
      <c r="R47" s="547"/>
      <c r="S47" s="547"/>
      <c r="T47" s="547"/>
      <c r="U47" s="547"/>
      <c r="V47" s="547"/>
      <c r="W47" s="547"/>
      <c r="X47" s="547"/>
      <c r="Y47" s="547"/>
      <c r="Z47" s="547"/>
      <c r="AA47" s="547"/>
    </row>
    <row r="48" spans="1:51" s="548" customFormat="1" ht="18" customHeight="1">
      <c r="A48" s="547"/>
      <c r="B48" s="547"/>
      <c r="C48" s="547"/>
      <c r="D48" s="547"/>
      <c r="E48" s="547"/>
      <c r="F48" s="547"/>
      <c r="G48" s="547"/>
      <c r="H48" s="547"/>
      <c r="I48" s="547"/>
      <c r="J48" s="547"/>
      <c r="K48" s="547"/>
      <c r="L48" s="547"/>
      <c r="M48" s="547"/>
      <c r="N48" s="547"/>
      <c r="O48" s="547"/>
      <c r="P48" s="547"/>
      <c r="Q48" s="547"/>
      <c r="R48" s="547"/>
      <c r="S48" s="547"/>
      <c r="T48" s="547"/>
      <c r="U48" s="547"/>
      <c r="V48" s="547"/>
      <c r="W48" s="547"/>
      <c r="X48" s="547"/>
      <c r="Y48" s="547"/>
      <c r="Z48" s="547"/>
      <c r="AA48" s="547"/>
    </row>
    <row r="49" spans="1:35" s="548" customFormat="1" ht="18" customHeight="1">
      <c r="A49" s="547"/>
      <c r="B49" s="547"/>
      <c r="C49" s="547"/>
      <c r="D49" s="547"/>
      <c r="E49" s="547"/>
      <c r="F49" s="547"/>
      <c r="G49" s="547"/>
      <c r="H49" s="547"/>
      <c r="I49" s="547"/>
      <c r="J49" s="547"/>
      <c r="K49" s="547"/>
      <c r="L49" s="547"/>
      <c r="M49" s="547"/>
      <c r="N49" s="547"/>
      <c r="O49" s="547"/>
      <c r="P49" s="547"/>
      <c r="Q49" s="547"/>
      <c r="R49" s="547"/>
      <c r="S49" s="547"/>
      <c r="T49" s="547"/>
      <c r="U49" s="547"/>
      <c r="V49" s="547"/>
      <c r="W49" s="547"/>
      <c r="X49" s="547"/>
      <c r="Y49" s="547"/>
      <c r="Z49" s="547"/>
      <c r="AA49" s="547"/>
    </row>
    <row r="50" spans="1:35" s="548" customFormat="1" ht="18" customHeight="1">
      <c r="A50" s="547"/>
      <c r="B50" s="547"/>
      <c r="C50" s="547"/>
      <c r="D50" s="547"/>
      <c r="E50" s="547"/>
      <c r="F50" s="547"/>
      <c r="G50" s="547"/>
      <c r="H50" s="547"/>
      <c r="I50" s="547"/>
      <c r="J50" s="547"/>
      <c r="K50" s="547"/>
      <c r="L50" s="547"/>
      <c r="M50" s="547"/>
      <c r="N50" s="547"/>
      <c r="O50" s="547"/>
      <c r="P50" s="547"/>
      <c r="Q50" s="547"/>
      <c r="R50" s="547"/>
      <c r="S50" s="547"/>
      <c r="T50" s="547"/>
      <c r="U50" s="547"/>
      <c r="V50" s="547"/>
      <c r="W50" s="547"/>
      <c r="X50" s="547"/>
      <c r="Y50" s="547"/>
      <c r="Z50" s="547"/>
      <c r="AA50" s="547"/>
    </row>
    <row r="51" spans="1:35" s="548" customFormat="1" ht="18" customHeight="1">
      <c r="A51" s="547"/>
      <c r="B51" s="547"/>
      <c r="C51" s="547"/>
      <c r="D51" s="547"/>
      <c r="E51" s="547"/>
      <c r="F51" s="547"/>
      <c r="G51" s="547"/>
      <c r="H51" s="547"/>
      <c r="I51" s="547"/>
      <c r="J51" s="547"/>
      <c r="K51" s="547"/>
      <c r="L51" s="547"/>
      <c r="M51" s="547"/>
      <c r="N51" s="547"/>
      <c r="O51" s="547"/>
      <c r="P51" s="547"/>
      <c r="Q51" s="547"/>
      <c r="R51" s="547"/>
      <c r="S51" s="547"/>
      <c r="T51" s="547"/>
      <c r="U51" s="547"/>
      <c r="V51" s="547"/>
      <c r="W51" s="547"/>
      <c r="X51" s="547"/>
      <c r="Y51" s="547"/>
      <c r="Z51" s="547"/>
      <c r="AA51" s="547"/>
    </row>
    <row r="52" spans="1:35" s="548" customFormat="1" ht="18" customHeight="1">
      <c r="A52" s="547"/>
      <c r="B52" s="547"/>
      <c r="C52" s="547"/>
      <c r="D52" s="547"/>
      <c r="E52" s="547"/>
      <c r="F52" s="547"/>
      <c r="G52" s="547"/>
      <c r="H52" s="547"/>
      <c r="I52" s="547"/>
      <c r="J52" s="547"/>
      <c r="K52" s="547"/>
      <c r="L52" s="547"/>
      <c r="M52" s="547"/>
      <c r="N52" s="547"/>
      <c r="O52" s="547"/>
      <c r="P52" s="547"/>
      <c r="Q52" s="547"/>
      <c r="R52" s="547"/>
      <c r="S52" s="547"/>
      <c r="T52" s="547"/>
      <c r="U52" s="547"/>
      <c r="V52" s="547"/>
      <c r="W52" s="547"/>
      <c r="X52" s="547"/>
      <c r="Y52" s="547"/>
      <c r="Z52" s="547"/>
      <c r="AA52" s="547"/>
    </row>
    <row r="53" spans="1:35" s="548" customFormat="1" ht="18" customHeight="1">
      <c r="A53" s="547"/>
      <c r="B53" s="547"/>
      <c r="C53" s="547"/>
      <c r="D53" s="547"/>
      <c r="E53" s="547"/>
      <c r="F53" s="547"/>
      <c r="G53" s="547"/>
      <c r="H53" s="547"/>
      <c r="I53" s="547"/>
      <c r="J53" s="547"/>
      <c r="K53" s="547"/>
      <c r="L53" s="547"/>
      <c r="M53" s="547"/>
      <c r="N53" s="547"/>
      <c r="O53" s="547"/>
      <c r="P53" s="547"/>
      <c r="Q53" s="547"/>
      <c r="R53" s="547"/>
      <c r="S53" s="547"/>
      <c r="T53" s="547"/>
      <c r="U53" s="547"/>
      <c r="V53" s="547"/>
      <c r="W53" s="547"/>
      <c r="X53" s="547"/>
      <c r="Y53" s="547"/>
      <c r="Z53" s="547"/>
      <c r="AA53" s="547"/>
    </row>
    <row r="54" spans="1:35" s="548" customFormat="1" ht="18" customHeight="1"/>
    <row r="55" spans="1:35" s="548" customFormat="1" ht="18" customHeight="1"/>
    <row r="56" spans="1:35" s="548" customFormat="1" ht="18" customHeight="1">
      <c r="A56" s="549"/>
      <c r="B56" s="550"/>
      <c r="AC56" s="551"/>
      <c r="AD56" s="551"/>
      <c r="AE56" s="551"/>
      <c r="AF56" s="551"/>
      <c r="AG56" s="551"/>
      <c r="AH56" s="551"/>
      <c r="AI56" s="551"/>
    </row>
    <row r="57" spans="1:35" s="548" customFormat="1" ht="18" customHeight="1">
      <c r="A57" s="549"/>
      <c r="B57" s="550"/>
      <c r="AC57" s="551"/>
      <c r="AD57" s="551"/>
      <c r="AE57" s="551"/>
      <c r="AF57" s="551"/>
      <c r="AG57" s="551"/>
      <c r="AH57" s="551"/>
      <c r="AI57" s="551"/>
    </row>
    <row r="58" spans="1:35" s="548" customFormat="1" ht="18" customHeight="1">
      <c r="A58" s="549"/>
      <c r="B58" s="550"/>
      <c r="AC58" s="551"/>
      <c r="AD58" s="551"/>
      <c r="AE58" s="551"/>
      <c r="AF58" s="551"/>
      <c r="AG58" s="551"/>
      <c r="AH58" s="551"/>
      <c r="AI58" s="551"/>
    </row>
    <row r="59" spans="1:35" s="548" customFormat="1" ht="18" customHeight="1">
      <c r="A59" s="549"/>
      <c r="B59" s="550"/>
      <c r="AC59" s="551"/>
      <c r="AD59" s="551"/>
      <c r="AE59" s="551"/>
      <c r="AF59" s="551"/>
      <c r="AG59" s="551"/>
      <c r="AH59" s="551"/>
      <c r="AI59" s="551"/>
    </row>
    <row r="60" spans="1:35" s="548" customFormat="1" ht="18" customHeight="1">
      <c r="A60" s="549"/>
      <c r="B60" s="550"/>
      <c r="AC60" s="551"/>
      <c r="AD60" s="551"/>
      <c r="AE60" s="551"/>
      <c r="AF60" s="551"/>
      <c r="AG60" s="551"/>
      <c r="AH60" s="551"/>
      <c r="AI60" s="551"/>
    </row>
    <row r="61" spans="1:35" s="548" customFormat="1" ht="18" customHeight="1">
      <c r="A61" s="549"/>
      <c r="B61" s="550"/>
      <c r="AC61" s="551"/>
      <c r="AD61" s="551"/>
      <c r="AE61" s="551"/>
      <c r="AF61" s="551"/>
      <c r="AG61" s="551"/>
      <c r="AH61" s="551"/>
      <c r="AI61" s="551"/>
    </row>
    <row r="62" spans="1:35" s="548" customFormat="1" ht="18" customHeight="1"/>
    <row r="63" spans="1:35" s="548" customFormat="1" ht="18" customHeight="1"/>
    <row r="64" spans="1:35" s="548" customFormat="1" ht="18" customHeight="1"/>
    <row r="65" s="548" customFormat="1" ht="18" customHeight="1"/>
    <row r="66" s="548" customFormat="1" ht="18" customHeight="1"/>
    <row r="67" s="548" customFormat="1" ht="18" customHeight="1"/>
    <row r="68" s="548" customFormat="1" ht="18" customHeight="1"/>
    <row r="69" s="548" customFormat="1" ht="17.25" customHeight="1"/>
    <row r="70" s="548" customFormat="1" ht="17.25" customHeight="1"/>
    <row r="71" s="548" customFormat="1" ht="17.25" customHeight="1"/>
    <row r="72" s="548" customFormat="1" ht="17.25" customHeight="1"/>
    <row r="73" s="548" customFormat="1" ht="17.25" customHeight="1"/>
    <row r="74" s="548" customFormat="1" ht="17.25" customHeight="1"/>
    <row r="75" s="548" customFormat="1" ht="17.25" customHeight="1"/>
    <row r="76" s="548" customFormat="1" ht="17.25" customHeight="1"/>
    <row r="77" s="548" customFormat="1" ht="17.25" customHeight="1"/>
    <row r="78" s="548" customFormat="1" ht="17.25" customHeight="1"/>
    <row r="79" s="548" customFormat="1" ht="17.25" customHeight="1"/>
    <row r="80" s="548" customFormat="1" ht="17.25" customHeight="1"/>
    <row r="81" spans="11:20" s="548" customFormat="1" ht="17.25" customHeight="1"/>
    <row r="82" spans="11:20" s="548" customFormat="1" ht="17.25" customHeight="1"/>
    <row r="83" spans="11:20" s="548" customFormat="1" ht="17.25" customHeight="1"/>
    <row r="84" spans="11:20" s="548" customFormat="1" ht="17.25" customHeight="1"/>
    <row r="85" spans="11:20" s="548" customFormat="1" ht="17.25" customHeight="1"/>
    <row r="86" spans="11:20" s="548" customFormat="1" ht="17.25" customHeight="1"/>
    <row r="87" spans="11:20" s="548" customFormat="1" ht="17.25" customHeight="1"/>
    <row r="88" spans="11:20" s="548" customFormat="1" ht="17.25" customHeight="1"/>
    <row r="89" spans="11:20" s="548" customFormat="1"/>
    <row r="90" spans="11:20" s="548" customFormat="1"/>
    <row r="91" spans="11:20" s="548" customFormat="1"/>
    <row r="92" spans="11:20" s="548" customFormat="1"/>
    <row r="93" spans="11:20" s="548" customFormat="1"/>
    <row r="94" spans="11:20" s="548" customFormat="1"/>
    <row r="95" spans="11:20" s="548" customFormat="1">
      <c r="K95" s="552"/>
      <c r="L95" s="552"/>
      <c r="M95" s="552"/>
      <c r="N95" s="552"/>
      <c r="O95" s="552"/>
      <c r="P95" s="552"/>
      <c r="Q95" s="552"/>
      <c r="R95" s="552"/>
      <c r="S95" s="552"/>
      <c r="T95" s="552"/>
    </row>
    <row r="96" spans="11:20" s="548" customFormat="1"/>
    <row r="97" spans="11:20" s="548" customFormat="1">
      <c r="K97" s="552"/>
      <c r="L97" s="552"/>
      <c r="M97" s="552"/>
      <c r="N97" s="552"/>
      <c r="O97" s="552"/>
      <c r="P97" s="552"/>
      <c r="Q97" s="552"/>
      <c r="R97" s="552"/>
      <c r="S97" s="552"/>
      <c r="T97" s="552"/>
    </row>
    <row r="98" spans="11:20" s="548" customFormat="1"/>
    <row r="99" spans="11:20" s="548" customFormat="1"/>
    <row r="100" spans="11:20" s="548" customFormat="1"/>
    <row r="101" spans="11:20" s="548" customFormat="1"/>
    <row r="102" spans="11:20" s="548" customFormat="1"/>
    <row r="103" spans="11:20" s="548" customFormat="1"/>
    <row r="104" spans="11:20" s="548" customFormat="1"/>
    <row r="105" spans="11:20" s="548" customFormat="1"/>
    <row r="106" spans="11:20" s="548" customFormat="1"/>
    <row r="107" spans="11:20" s="548" customFormat="1"/>
    <row r="108" spans="11:20" s="548" customFormat="1"/>
    <row r="109" spans="11:20" s="548" customFormat="1"/>
    <row r="110" spans="11:20" s="548" customFormat="1"/>
    <row r="111" spans="11:20" s="548" customFormat="1"/>
    <row r="112" spans="11:20" s="548" customFormat="1"/>
    <row r="113" s="548" customFormat="1"/>
    <row r="114" s="548" customFormat="1"/>
    <row r="115" s="548" customFormat="1"/>
    <row r="116" s="548" customFormat="1"/>
    <row r="117" s="548" customFormat="1"/>
    <row r="118" s="548" customFormat="1"/>
    <row r="119" s="548" customFormat="1"/>
    <row r="120" s="548" customFormat="1"/>
    <row r="121" s="548" customFormat="1"/>
    <row r="122" s="548" customFormat="1"/>
    <row r="123" s="548" customFormat="1"/>
    <row r="124" s="548" customFormat="1"/>
    <row r="125" s="548" customFormat="1"/>
    <row r="126" s="548" customFormat="1"/>
    <row r="127" s="548" customFormat="1"/>
    <row r="128" s="548" customFormat="1"/>
    <row r="129" s="548" customFormat="1"/>
    <row r="130" s="548" customFormat="1"/>
    <row r="131" s="548" customFormat="1"/>
    <row r="132" s="548" customFormat="1"/>
    <row r="133" s="548" customFormat="1"/>
    <row r="134" s="548" customFormat="1"/>
    <row r="135" s="548" customFormat="1"/>
    <row r="136" s="548" customFormat="1"/>
    <row r="137" s="548" customFormat="1"/>
    <row r="138" s="548" customFormat="1"/>
    <row r="139" s="548" customFormat="1"/>
    <row r="140" s="548" customFormat="1"/>
    <row r="141" s="548" customFormat="1"/>
    <row r="142" s="548" customFormat="1"/>
    <row r="143" s="548" customFormat="1"/>
    <row r="144" s="548" customFormat="1"/>
    <row r="145" s="548" customFormat="1"/>
    <row r="146" s="548" customFormat="1"/>
    <row r="147" s="548" customFormat="1"/>
    <row r="148" s="548" customFormat="1"/>
    <row r="149" s="548" customFormat="1"/>
    <row r="150" s="548" customFormat="1"/>
    <row r="151" s="548" customFormat="1"/>
    <row r="152" s="548" customFormat="1"/>
    <row r="153" s="548" customFormat="1"/>
    <row r="154" s="548" customFormat="1"/>
    <row r="155" s="548" customFormat="1"/>
    <row r="156" s="548" customFormat="1"/>
    <row r="157" s="548" customFormat="1"/>
    <row r="158" s="548" customFormat="1"/>
    <row r="159" s="548" customFormat="1"/>
    <row r="160" s="548" customFormat="1"/>
    <row r="161" s="548" customFormat="1"/>
    <row r="162" s="548" customFormat="1"/>
    <row r="163" s="548" customFormat="1"/>
    <row r="164" s="548" customFormat="1"/>
    <row r="165" s="548" customFormat="1"/>
    <row r="166" s="548" customFormat="1"/>
    <row r="167" s="548" customFormat="1"/>
    <row r="168" s="548" customFormat="1"/>
    <row r="169" s="548" customFormat="1"/>
    <row r="170" s="548" customFormat="1"/>
    <row r="171" s="548" customFormat="1"/>
    <row r="172" s="548" customFormat="1"/>
    <row r="173" s="548" customFormat="1"/>
    <row r="174" s="548" customFormat="1"/>
    <row r="175" s="548" customFormat="1"/>
    <row r="176" s="548" customFormat="1"/>
    <row r="177" s="548" customFormat="1"/>
    <row r="178" s="548" customFormat="1"/>
    <row r="179" s="548" customFormat="1"/>
    <row r="180" s="548" customFormat="1"/>
    <row r="181" s="548" customFormat="1"/>
    <row r="182" s="548" customFormat="1"/>
    <row r="183" s="548" customFormat="1"/>
    <row r="184" s="548" customFormat="1"/>
    <row r="185" s="548" customFormat="1"/>
    <row r="186" s="548" customFormat="1"/>
    <row r="187" s="548" customFormat="1"/>
    <row r="188" s="548" customFormat="1"/>
    <row r="189" s="548" customFormat="1"/>
    <row r="190" s="548" customFormat="1"/>
    <row r="191" s="548" customFormat="1"/>
    <row r="192" s="548" customFormat="1"/>
    <row r="193" s="548" customFormat="1"/>
    <row r="194" s="548" customFormat="1"/>
    <row r="195" s="548" customFormat="1"/>
    <row r="196" s="548" customFormat="1"/>
    <row r="197" s="548" customFormat="1"/>
    <row r="198" s="548" customFormat="1"/>
    <row r="199" s="548" customFormat="1"/>
    <row r="200" s="548" customFormat="1"/>
    <row r="201" s="548" customFormat="1"/>
    <row r="202" s="548" customFormat="1"/>
    <row r="203" s="548" customFormat="1"/>
    <row r="204" s="548" customFormat="1"/>
    <row r="205" s="548" customFormat="1"/>
    <row r="206" s="548" customFormat="1"/>
    <row r="207" s="548" customFormat="1"/>
    <row r="208" s="548" customFormat="1"/>
    <row r="209" s="548" customFormat="1"/>
    <row r="210" s="548" customFormat="1"/>
    <row r="211" s="548" customFormat="1"/>
    <row r="212" s="548" customFormat="1"/>
    <row r="213" s="548" customFormat="1"/>
    <row r="214" s="548" customFormat="1"/>
    <row r="215" s="548" customFormat="1"/>
    <row r="216" s="548" customFormat="1"/>
    <row r="217" s="548" customFormat="1"/>
    <row r="218" s="548" customFormat="1"/>
    <row r="219" s="548" customFormat="1"/>
    <row r="220" s="548" customFormat="1"/>
    <row r="221" s="548" customFormat="1"/>
    <row r="222" s="548" customFormat="1"/>
    <row r="223" s="548" customFormat="1"/>
    <row r="224" s="548" customFormat="1"/>
    <row r="225" s="548" customFormat="1"/>
    <row r="226" s="548" customFormat="1"/>
    <row r="227" s="548" customFormat="1"/>
    <row r="228" s="548" customFormat="1"/>
    <row r="229" s="548" customFormat="1"/>
    <row r="230" s="548" customFormat="1"/>
    <row r="231" s="548" customFormat="1"/>
    <row r="232" s="548" customFormat="1"/>
    <row r="233" s="548" customFormat="1"/>
    <row r="234" s="548" customFormat="1"/>
    <row r="235" s="548" customFormat="1"/>
    <row r="236" s="548" customFormat="1"/>
    <row r="237" s="548" customFormat="1"/>
    <row r="238" s="548" customFormat="1"/>
    <row r="239" s="548" customFormat="1"/>
    <row r="240" s="548" customFormat="1"/>
    <row r="241" s="548" customFormat="1"/>
    <row r="242" s="548" customFormat="1"/>
    <row r="243" s="548" customFormat="1"/>
    <row r="244" s="548" customFormat="1"/>
    <row r="245" s="548" customFormat="1"/>
    <row r="246" s="548" customFormat="1"/>
    <row r="247" s="548" customFormat="1"/>
    <row r="248" s="548" customFormat="1"/>
    <row r="249" s="548" customFormat="1"/>
    <row r="250" s="548" customFormat="1"/>
    <row r="251" s="548" customFormat="1"/>
    <row r="252" s="548" customFormat="1"/>
    <row r="253" s="548" customFormat="1"/>
    <row r="254" s="548" customFormat="1"/>
    <row r="255" s="548" customFormat="1"/>
    <row r="256" s="548" customFormat="1"/>
    <row r="257" s="548" customFormat="1"/>
    <row r="258" s="548" customFormat="1"/>
    <row r="259" s="548" customFormat="1"/>
    <row r="263" s="384" customFormat="1" ht="12.75"/>
    <row r="264" s="384" customFormat="1" ht="12.75"/>
    <row r="265" s="384" customFormat="1" ht="12.75"/>
    <row r="266" s="384" customFormat="1" ht="12.75"/>
    <row r="267" s="384" customFormat="1" ht="12.75"/>
    <row r="268" s="384" customFormat="1" ht="12.75"/>
    <row r="269" s="384" customFormat="1" ht="12.75"/>
    <row r="270" s="384" customFormat="1" ht="12.75"/>
    <row r="271" s="384" customFormat="1" ht="12.75"/>
    <row r="272" s="384" customFormat="1" ht="12.75"/>
    <row r="273" s="384" customFormat="1" ht="12.75"/>
    <row r="274" s="384" customFormat="1" ht="12.75"/>
    <row r="275" s="384" customFormat="1" ht="12.75"/>
    <row r="276" s="384" customFormat="1" ht="12.75"/>
    <row r="277" s="384" customFormat="1" ht="12.75"/>
    <row r="278" s="384" customFormat="1" ht="12.75"/>
    <row r="279" s="384" customFormat="1" ht="12.75"/>
    <row r="280" s="384" customFormat="1" ht="12.75"/>
    <row r="281" s="384" customFormat="1" ht="12.75"/>
    <row r="282" s="384" customFormat="1" ht="12.75"/>
    <row r="283" s="384" customFormat="1" ht="12.75"/>
    <row r="284" s="384" customFormat="1" ht="12.75"/>
    <row r="285" s="384" customFormat="1" ht="12.75"/>
    <row r="286" s="384" customFormat="1" ht="12.75"/>
    <row r="287" s="384" customFormat="1" ht="12.75"/>
    <row r="288" s="384" customFormat="1" ht="12.75"/>
    <row r="289" s="384" customFormat="1" ht="12.75"/>
    <row r="290" s="384" customFormat="1" ht="12.75"/>
    <row r="291" s="384" customFormat="1" ht="12.75"/>
    <row r="292" s="384" customFormat="1" ht="12.75"/>
    <row r="293" s="384" customFormat="1" ht="12.75"/>
    <row r="294" s="384" customFormat="1" ht="12.75"/>
    <row r="295" s="384" customFormat="1" ht="12.75"/>
    <row r="296" s="384" customFormat="1" ht="12.75"/>
    <row r="297" s="384" customFormat="1" ht="12.75"/>
    <row r="298" s="384" customFormat="1" ht="12.75"/>
    <row r="299" s="384" customFormat="1" ht="12.75"/>
    <row r="300" s="384" customFormat="1" ht="12.75"/>
    <row r="301" s="384" customFormat="1" ht="12.75"/>
    <row r="302" s="384" customFormat="1" ht="12.75"/>
    <row r="303" s="384" customFormat="1" ht="12.75"/>
    <row r="304" s="384" customFormat="1" ht="12.75"/>
    <row r="305" s="384" customFormat="1" ht="12.75"/>
    <row r="306" s="384" customFormat="1" ht="12.75"/>
    <row r="307" s="384" customFormat="1" ht="12.75"/>
    <row r="308" s="384" customFormat="1" ht="12.75"/>
    <row r="309" s="384" customFormat="1" ht="12.75"/>
    <row r="310" s="384" customFormat="1" ht="12.75"/>
    <row r="311" s="384" customFormat="1" ht="12.75"/>
    <row r="312" s="384" customFormat="1" ht="12.75"/>
    <row r="313" s="384" customFormat="1" ht="12.75"/>
    <row r="314" s="384" customFormat="1" ht="12.75"/>
    <row r="315" s="384" customFormat="1" ht="12.75"/>
    <row r="316" s="384" customFormat="1" ht="12.75"/>
  </sheetData>
  <mergeCells count="158">
    <mergeCell ref="U36:V36"/>
    <mergeCell ref="O36:P36"/>
    <mergeCell ref="Q36:R36"/>
    <mergeCell ref="J9:L10"/>
    <mergeCell ref="W27:X30"/>
    <mergeCell ref="W34:X34"/>
    <mergeCell ref="W31:X32"/>
    <mergeCell ref="O31:P32"/>
    <mergeCell ref="U34:V34"/>
    <mergeCell ref="Q29:R30"/>
    <mergeCell ref="S29:T30"/>
    <mergeCell ref="U29:V30"/>
    <mergeCell ref="M35:N35"/>
    <mergeCell ref="A35:J35"/>
    <mergeCell ref="U35:V35"/>
    <mergeCell ref="W35:X35"/>
    <mergeCell ref="W36:X36"/>
    <mergeCell ref="A36:J36"/>
    <mergeCell ref="Q25:R26"/>
    <mergeCell ref="S36:T36"/>
    <mergeCell ref="K36:L36"/>
    <mergeCell ref="M36:N36"/>
    <mergeCell ref="U31:V32"/>
    <mergeCell ref="O33:P33"/>
    <mergeCell ref="A1:X1"/>
    <mergeCell ref="K35:L35"/>
    <mergeCell ref="O35:P35"/>
    <mergeCell ref="Q35:R35"/>
    <mergeCell ref="D27:F32"/>
    <mergeCell ref="K33:L33"/>
    <mergeCell ref="M33:N33"/>
    <mergeCell ref="G32:J32"/>
    <mergeCell ref="S35:T35"/>
    <mergeCell ref="K34:L34"/>
    <mergeCell ref="M34:N34"/>
    <mergeCell ref="O34:P34"/>
    <mergeCell ref="Q34:R34"/>
    <mergeCell ref="D7:F8"/>
    <mergeCell ref="S5:U6"/>
    <mergeCell ref="V5:X6"/>
    <mergeCell ref="M7:O8"/>
    <mergeCell ref="P5:R6"/>
    <mergeCell ref="S34:T34"/>
    <mergeCell ref="O21:P22"/>
    <mergeCell ref="S3:X4"/>
    <mergeCell ref="A13:C14"/>
    <mergeCell ref="D13:F14"/>
    <mergeCell ref="A3:C4"/>
    <mergeCell ref="D3:F4"/>
    <mergeCell ref="M3:O4"/>
    <mergeCell ref="P3:R4"/>
    <mergeCell ref="G3:I4"/>
    <mergeCell ref="J3:L4"/>
    <mergeCell ref="A5:C5"/>
    <mergeCell ref="D11:F12"/>
    <mergeCell ref="A6:C6"/>
    <mergeCell ref="D5:F6"/>
    <mergeCell ref="D9:F10"/>
    <mergeCell ref="A11:C12"/>
    <mergeCell ref="G5:I6"/>
    <mergeCell ref="A7:C8"/>
    <mergeCell ref="J5:L6"/>
    <mergeCell ref="G7:I8"/>
    <mergeCell ref="J7:L8"/>
    <mergeCell ref="M5:O6"/>
    <mergeCell ref="P9:R10"/>
    <mergeCell ref="G11:I12"/>
    <mergeCell ref="J11:L12"/>
    <mergeCell ref="A34:J34"/>
    <mergeCell ref="A9:C10"/>
    <mergeCell ref="A33:F33"/>
    <mergeCell ref="G9:I10"/>
    <mergeCell ref="A16:C16"/>
    <mergeCell ref="D16:F16"/>
    <mergeCell ref="M19:N20"/>
    <mergeCell ref="A21:C21"/>
    <mergeCell ref="A22:C22"/>
    <mergeCell ref="A30:C30"/>
    <mergeCell ref="K27:L30"/>
    <mergeCell ref="M21:N22"/>
    <mergeCell ref="A29:C29"/>
    <mergeCell ref="G29:J29"/>
    <mergeCell ref="D17:F26"/>
    <mergeCell ref="G17:J17"/>
    <mergeCell ref="M31:N32"/>
    <mergeCell ref="G31:J31"/>
    <mergeCell ref="G24:J24"/>
    <mergeCell ref="G25:J25"/>
    <mergeCell ref="K23:L26"/>
    <mergeCell ref="M23:N26"/>
    <mergeCell ref="G19:J19"/>
    <mergeCell ref="K19:L20"/>
    <mergeCell ref="G30:J30"/>
    <mergeCell ref="U25:V26"/>
    <mergeCell ref="G20:J20"/>
    <mergeCell ref="S21:T22"/>
    <mergeCell ref="O27:P28"/>
    <mergeCell ref="Q33:R33"/>
    <mergeCell ref="G21:J21"/>
    <mergeCell ref="G28:J28"/>
    <mergeCell ref="O29:P30"/>
    <mergeCell ref="S23:T24"/>
    <mergeCell ref="U23:V24"/>
    <mergeCell ref="M27:N30"/>
    <mergeCell ref="O19:P20"/>
    <mergeCell ref="S25:T26"/>
    <mergeCell ref="G33:J33"/>
    <mergeCell ref="U19:V20"/>
    <mergeCell ref="V11:X12"/>
    <mergeCell ref="V13:X14"/>
    <mergeCell ref="W19:X20"/>
    <mergeCell ref="W23:X26"/>
    <mergeCell ref="O16:V16"/>
    <mergeCell ref="U21:V22"/>
    <mergeCell ref="V7:X8"/>
    <mergeCell ref="M16:N16"/>
    <mergeCell ref="M17:N18"/>
    <mergeCell ref="Q17:R18"/>
    <mergeCell ref="S9:U10"/>
    <mergeCell ref="W16:X16"/>
    <mergeCell ref="P7:R8"/>
    <mergeCell ref="W17:X18"/>
    <mergeCell ref="S17:T18"/>
    <mergeCell ref="S7:U8"/>
    <mergeCell ref="M9:O10"/>
    <mergeCell ref="P11:R12"/>
    <mergeCell ref="O17:P18"/>
    <mergeCell ref="V9:X10"/>
    <mergeCell ref="W21:X22"/>
    <mergeCell ref="Q19:R20"/>
    <mergeCell ref="U17:V18"/>
    <mergeCell ref="K16:L16"/>
    <mergeCell ref="Q21:R22"/>
    <mergeCell ref="S19:T20"/>
    <mergeCell ref="S11:U12"/>
    <mergeCell ref="G13:I14"/>
    <mergeCell ref="J13:L14"/>
    <mergeCell ref="G22:J22"/>
    <mergeCell ref="M13:O14"/>
    <mergeCell ref="P13:R14"/>
    <mergeCell ref="M11:O12"/>
    <mergeCell ref="S13:U14"/>
    <mergeCell ref="G16:J16"/>
    <mergeCell ref="K21:L22"/>
    <mergeCell ref="G18:J18"/>
    <mergeCell ref="W33:X33"/>
    <mergeCell ref="Q27:R28"/>
    <mergeCell ref="O25:P26"/>
    <mergeCell ref="K17:L18"/>
    <mergeCell ref="S33:T33"/>
    <mergeCell ref="Q31:R32"/>
    <mergeCell ref="O23:P24"/>
    <mergeCell ref="S31:T32"/>
    <mergeCell ref="Q23:R24"/>
    <mergeCell ref="U27:V28"/>
    <mergeCell ref="S27:T28"/>
    <mergeCell ref="U33:V33"/>
    <mergeCell ref="K31:L32"/>
  </mergeCells>
  <phoneticPr fontId="9"/>
  <pageMargins left="0.51181102362204722" right="0" top="0.47244094488188981" bottom="0" header="0.31496062992125984" footer="0.11811023622047245"/>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16"/>
  <sheetViews>
    <sheetView topLeftCell="A10" zoomScaleNormal="100" workbookViewId="0">
      <selection activeCell="H34" sqref="H34"/>
    </sheetView>
  </sheetViews>
  <sheetFormatPr defaultColWidth="9" defaultRowHeight="18.75"/>
  <cols>
    <col min="1" max="1" width="5.375" style="1" customWidth="1"/>
    <col min="2" max="2" width="6.375" style="1" customWidth="1"/>
    <col min="3" max="4" width="6.625" style="1" customWidth="1"/>
    <col min="5" max="5" width="8.875" style="1" customWidth="1"/>
    <col min="6" max="6" width="11.125" style="1" customWidth="1"/>
    <col min="7" max="7" width="26" style="1" customWidth="1"/>
    <col min="8" max="9" width="3.75" style="1" customWidth="1"/>
    <col min="10" max="10" width="9" style="1" customWidth="1"/>
    <col min="11" max="16" width="8.625" style="1" customWidth="1"/>
    <col min="17" max="17" width="9" style="1"/>
    <col min="18" max="35" width="3.375" style="2" customWidth="1"/>
    <col min="36" max="48" width="3.375" style="1" customWidth="1"/>
    <col min="49" max="16384" width="9" style="1"/>
  </cols>
  <sheetData>
    <row r="1" spans="1:46" ht="19.5" customHeight="1">
      <c r="A1" s="767" t="s">
        <v>237</v>
      </c>
      <c r="B1" s="767"/>
      <c r="C1" s="767"/>
      <c r="D1" s="767"/>
      <c r="E1" s="767"/>
      <c r="F1" s="767"/>
      <c r="G1" s="767"/>
      <c r="H1" s="767"/>
      <c r="I1" s="767"/>
      <c r="J1" s="767"/>
      <c r="K1" s="767"/>
      <c r="L1" s="767"/>
      <c r="M1" s="767"/>
      <c r="N1" s="767"/>
      <c r="O1" s="767"/>
      <c r="P1" s="767"/>
    </row>
    <row r="2" spans="1:46" ht="18.75" customHeight="1">
      <c r="A2" s="47"/>
      <c r="B2" s="47"/>
      <c r="C2" s="47"/>
      <c r="D2" s="47"/>
      <c r="E2" s="47"/>
      <c r="F2" s="47"/>
      <c r="G2" s="47"/>
      <c r="H2" s="47"/>
      <c r="I2" s="47"/>
      <c r="J2" s="47"/>
      <c r="K2" s="47"/>
      <c r="L2" s="48" t="s">
        <v>814</v>
      </c>
      <c r="N2" s="47"/>
      <c r="O2" s="47"/>
      <c r="P2" s="47"/>
      <c r="AJ2" s="2"/>
      <c r="AK2" s="2"/>
      <c r="AL2" s="2"/>
      <c r="AM2" s="2"/>
      <c r="AN2" s="2"/>
      <c r="AO2" s="6"/>
      <c r="AP2" s="2"/>
      <c r="AQ2" s="2"/>
      <c r="AR2" s="2"/>
      <c r="AS2" s="2"/>
      <c r="AT2" s="2"/>
    </row>
    <row r="3" spans="1:46" ht="15.75" customHeight="1">
      <c r="A3" s="768" t="s">
        <v>104</v>
      </c>
      <c r="B3" s="769"/>
      <c r="C3" s="769"/>
      <c r="D3" s="769"/>
      <c r="E3" s="769"/>
      <c r="F3" s="769"/>
      <c r="G3" s="770"/>
      <c r="H3" s="769" t="s">
        <v>105</v>
      </c>
      <c r="I3" s="769"/>
      <c r="J3" s="771"/>
      <c r="K3" s="772" t="s">
        <v>106</v>
      </c>
      <c r="L3" s="773"/>
      <c r="M3" s="773"/>
      <c r="N3" s="774"/>
      <c r="O3" s="772" t="s">
        <v>107</v>
      </c>
      <c r="P3" s="774"/>
      <c r="AJ3" s="2"/>
      <c r="AK3" s="2"/>
      <c r="AL3" s="2"/>
      <c r="AM3" s="2"/>
      <c r="AN3" s="2"/>
      <c r="AO3" s="6"/>
      <c r="AP3" s="2"/>
      <c r="AQ3" s="2"/>
      <c r="AR3" s="2"/>
      <c r="AS3" s="2"/>
      <c r="AT3" s="2"/>
    </row>
    <row r="4" spans="1:46" ht="15.75" customHeight="1">
      <c r="A4" s="648" t="s">
        <v>840</v>
      </c>
      <c r="B4" s="649"/>
      <c r="C4" s="649"/>
      <c r="D4" s="649"/>
      <c r="E4" s="649"/>
      <c r="F4" s="649"/>
      <c r="G4" s="775"/>
      <c r="H4" s="776" t="s">
        <v>108</v>
      </c>
      <c r="I4" s="776"/>
      <c r="J4" s="777"/>
      <c r="K4" s="778" t="s">
        <v>109</v>
      </c>
      <c r="L4" s="779"/>
      <c r="M4" s="779"/>
      <c r="N4" s="780"/>
      <c r="O4" s="778" t="s">
        <v>109</v>
      </c>
      <c r="P4" s="780"/>
      <c r="AJ4" s="2"/>
      <c r="AK4" s="2"/>
      <c r="AL4" s="2"/>
      <c r="AM4" s="2"/>
      <c r="AN4" s="2"/>
      <c r="AO4" s="6"/>
      <c r="AP4" s="2"/>
      <c r="AQ4" s="2"/>
      <c r="AR4" s="2"/>
      <c r="AS4" s="2"/>
      <c r="AT4" s="2"/>
    </row>
    <row r="5" spans="1:46" ht="15.75" customHeight="1">
      <c r="A5" s="781" t="s">
        <v>110</v>
      </c>
      <c r="B5" s="782"/>
      <c r="C5" s="782"/>
      <c r="D5" s="782"/>
      <c r="E5" s="782"/>
      <c r="F5" s="782"/>
      <c r="G5" s="783"/>
      <c r="H5" s="784" t="s">
        <v>111</v>
      </c>
      <c r="I5" s="784"/>
      <c r="J5" s="785"/>
      <c r="K5" s="761" t="s">
        <v>152</v>
      </c>
      <c r="L5" s="761" t="s">
        <v>153</v>
      </c>
      <c r="M5" s="49" t="s">
        <v>112</v>
      </c>
      <c r="N5" s="761" t="s">
        <v>154</v>
      </c>
      <c r="O5" s="761" t="s">
        <v>155</v>
      </c>
      <c r="P5" s="50" t="s">
        <v>156</v>
      </c>
      <c r="AJ5" s="2"/>
      <c r="AK5" s="2"/>
      <c r="AL5" s="2"/>
      <c r="AM5" s="2"/>
      <c r="AN5" s="2"/>
      <c r="AO5" s="6"/>
      <c r="AP5" s="2"/>
      <c r="AQ5" s="2"/>
      <c r="AR5" s="2"/>
      <c r="AS5" s="2"/>
      <c r="AT5" s="2"/>
    </row>
    <row r="6" spans="1:46" ht="18" customHeight="1" thickBot="1">
      <c r="A6" s="763" t="s">
        <v>102</v>
      </c>
      <c r="B6" s="764"/>
      <c r="C6" s="51" t="s">
        <v>101</v>
      </c>
      <c r="D6" s="52" t="s">
        <v>113</v>
      </c>
      <c r="E6" s="52" t="s">
        <v>114</v>
      </c>
      <c r="F6" s="53" t="s">
        <v>99</v>
      </c>
      <c r="G6" s="54" t="s">
        <v>115</v>
      </c>
      <c r="H6" s="765" t="s">
        <v>101</v>
      </c>
      <c r="I6" s="766"/>
      <c r="J6" s="55" t="s">
        <v>99</v>
      </c>
      <c r="K6" s="762"/>
      <c r="L6" s="762"/>
      <c r="M6" s="56" t="s">
        <v>116</v>
      </c>
      <c r="N6" s="762"/>
      <c r="O6" s="762"/>
      <c r="P6" s="56" t="s">
        <v>117</v>
      </c>
      <c r="AJ6" s="2"/>
      <c r="AK6" s="2"/>
      <c r="AL6" s="2"/>
      <c r="AM6" s="2"/>
      <c r="AN6" s="2"/>
      <c r="AO6" s="6"/>
      <c r="AP6" s="7"/>
      <c r="AQ6" s="2"/>
      <c r="AR6" s="2"/>
      <c r="AS6" s="2"/>
      <c r="AT6" s="2"/>
    </row>
    <row r="7" spans="1:46" ht="19.5" customHeight="1" thickTop="1">
      <c r="A7" s="800">
        <v>7</v>
      </c>
      <c r="B7" s="57">
        <v>2</v>
      </c>
      <c r="C7" s="58" t="s">
        <v>82</v>
      </c>
      <c r="D7" s="258" t="s">
        <v>757</v>
      </c>
      <c r="E7" s="59" t="s">
        <v>77</v>
      </c>
      <c r="F7" s="60" t="s">
        <v>157</v>
      </c>
      <c r="G7" s="61" t="s">
        <v>175</v>
      </c>
      <c r="H7" s="801" t="s">
        <v>221</v>
      </c>
      <c r="I7" s="802"/>
      <c r="J7" s="62" t="s">
        <v>158</v>
      </c>
      <c r="K7" s="786" t="s">
        <v>186</v>
      </c>
      <c r="L7" s="786" t="s">
        <v>186</v>
      </c>
      <c r="M7" s="786" t="s">
        <v>187</v>
      </c>
      <c r="N7" s="786" t="s">
        <v>187</v>
      </c>
      <c r="O7" s="786" t="s">
        <v>187</v>
      </c>
      <c r="P7" s="788" t="s">
        <v>207</v>
      </c>
      <c r="AJ7" s="2"/>
      <c r="AK7" s="2"/>
      <c r="AL7" s="2"/>
      <c r="AM7" s="2"/>
      <c r="AN7" s="2"/>
      <c r="AO7" s="6"/>
      <c r="AP7" s="2"/>
      <c r="AQ7" s="2"/>
      <c r="AR7" s="2"/>
      <c r="AS7" s="2"/>
      <c r="AT7" s="2"/>
    </row>
    <row r="8" spans="1:46" ht="19.5" customHeight="1">
      <c r="A8" s="791"/>
      <c r="B8" s="63">
        <v>16</v>
      </c>
      <c r="C8" s="64" t="s">
        <v>84</v>
      </c>
      <c r="D8" s="259" t="s">
        <v>758</v>
      </c>
      <c r="E8" s="65" t="s">
        <v>77</v>
      </c>
      <c r="F8" s="66" t="s">
        <v>157</v>
      </c>
      <c r="G8" s="67"/>
      <c r="H8" s="794"/>
      <c r="I8" s="795"/>
      <c r="J8" s="68" t="s">
        <v>159</v>
      </c>
      <c r="K8" s="787"/>
      <c r="L8" s="787"/>
      <c r="M8" s="787"/>
      <c r="N8" s="787"/>
      <c r="O8" s="787"/>
      <c r="P8" s="789"/>
      <c r="AJ8" s="2"/>
      <c r="AK8" s="2"/>
      <c r="AL8" s="2"/>
      <c r="AM8" s="2"/>
      <c r="AN8" s="2"/>
      <c r="AO8" s="6"/>
      <c r="AP8" s="2"/>
      <c r="AQ8" s="2"/>
      <c r="AR8" s="2"/>
      <c r="AS8" s="2"/>
      <c r="AT8" s="2"/>
    </row>
    <row r="9" spans="1:46" ht="19.5" customHeight="1">
      <c r="A9" s="790">
        <v>8</v>
      </c>
      <c r="B9" s="69">
        <v>6</v>
      </c>
      <c r="C9" s="58" t="s">
        <v>82</v>
      </c>
      <c r="D9" s="79" t="s">
        <v>759</v>
      </c>
      <c r="E9" s="70" t="s">
        <v>77</v>
      </c>
      <c r="F9" s="71" t="s">
        <v>157</v>
      </c>
      <c r="G9" s="82" t="s">
        <v>118</v>
      </c>
      <c r="H9" s="792" t="s">
        <v>222</v>
      </c>
      <c r="I9" s="793"/>
      <c r="J9" s="72" t="s">
        <v>158</v>
      </c>
      <c r="K9" s="796"/>
      <c r="L9" s="796"/>
      <c r="M9" s="796"/>
      <c r="N9" s="797" t="s">
        <v>223</v>
      </c>
      <c r="O9" s="796" t="s">
        <v>188</v>
      </c>
      <c r="P9" s="799"/>
      <c r="AJ9" s="2"/>
      <c r="AK9" s="2"/>
      <c r="AL9" s="2"/>
      <c r="AM9" s="2"/>
      <c r="AN9" s="2"/>
      <c r="AO9" s="6"/>
      <c r="AP9" s="2"/>
      <c r="AQ9" s="2"/>
      <c r="AR9" s="2"/>
      <c r="AS9" s="2"/>
      <c r="AT9" s="2"/>
    </row>
    <row r="10" spans="1:46" ht="19.5" customHeight="1">
      <c r="A10" s="791"/>
      <c r="B10" s="73">
        <v>27</v>
      </c>
      <c r="C10" s="74" t="s">
        <v>90</v>
      </c>
      <c r="D10" s="259" t="s">
        <v>760</v>
      </c>
      <c r="E10" s="75" t="s">
        <v>77</v>
      </c>
      <c r="F10" s="76" t="s">
        <v>157</v>
      </c>
      <c r="G10" s="77" t="s">
        <v>787</v>
      </c>
      <c r="H10" s="794"/>
      <c r="I10" s="795"/>
      <c r="J10" s="68" t="s">
        <v>159</v>
      </c>
      <c r="K10" s="787"/>
      <c r="L10" s="787"/>
      <c r="M10" s="787"/>
      <c r="N10" s="798"/>
      <c r="O10" s="787"/>
      <c r="P10" s="789"/>
      <c r="AJ10" s="2"/>
      <c r="AK10" s="2"/>
      <c r="AL10" s="2"/>
      <c r="AM10" s="2"/>
      <c r="AN10" s="2"/>
      <c r="AO10" s="6"/>
      <c r="AP10" s="2"/>
      <c r="AQ10" s="2"/>
      <c r="AR10" s="2"/>
      <c r="AS10" s="2"/>
      <c r="AT10" s="2"/>
    </row>
    <row r="11" spans="1:46" ht="19.5" customHeight="1">
      <c r="A11" s="790">
        <v>9</v>
      </c>
      <c r="B11" s="78">
        <v>3</v>
      </c>
      <c r="C11" s="79" t="s">
        <v>82</v>
      </c>
      <c r="D11" s="79" t="s">
        <v>761</v>
      </c>
      <c r="E11" s="80" t="s">
        <v>77</v>
      </c>
      <c r="F11" s="81" t="s">
        <v>157</v>
      </c>
      <c r="G11" s="82"/>
      <c r="H11" s="792" t="s">
        <v>224</v>
      </c>
      <c r="I11" s="793"/>
      <c r="J11" s="72" t="s">
        <v>158</v>
      </c>
      <c r="K11" s="796"/>
      <c r="L11" s="796" t="s">
        <v>225</v>
      </c>
      <c r="M11" s="796" t="s">
        <v>226</v>
      </c>
      <c r="N11" s="796"/>
      <c r="O11" s="796" t="s">
        <v>215</v>
      </c>
      <c r="P11" s="799"/>
      <c r="AJ11" s="2"/>
      <c r="AK11" s="2"/>
      <c r="AL11" s="2"/>
      <c r="AM11" s="2"/>
      <c r="AN11" s="2"/>
      <c r="AO11" s="6"/>
      <c r="AP11" s="2"/>
      <c r="AQ11" s="2"/>
      <c r="AR11" s="2"/>
      <c r="AS11" s="2"/>
      <c r="AT11" s="2"/>
    </row>
    <row r="12" spans="1:46" ht="19.5" customHeight="1">
      <c r="A12" s="791"/>
      <c r="B12" s="73">
        <v>11</v>
      </c>
      <c r="C12" s="74" t="s">
        <v>797</v>
      </c>
      <c r="D12" s="259" t="s">
        <v>762</v>
      </c>
      <c r="E12" s="75" t="s">
        <v>77</v>
      </c>
      <c r="F12" s="76" t="s">
        <v>160</v>
      </c>
      <c r="G12" s="262" t="s">
        <v>206</v>
      </c>
      <c r="H12" s="794"/>
      <c r="I12" s="795"/>
      <c r="J12" s="68" t="s">
        <v>159</v>
      </c>
      <c r="K12" s="787"/>
      <c r="L12" s="787"/>
      <c r="M12" s="787"/>
      <c r="N12" s="787"/>
      <c r="O12" s="787"/>
      <c r="P12" s="789"/>
      <c r="AJ12" s="2"/>
      <c r="AK12" s="2"/>
      <c r="AL12" s="2"/>
      <c r="AM12" s="2"/>
      <c r="AN12" s="2"/>
      <c r="AO12" s="6"/>
      <c r="AP12" s="2"/>
      <c r="AQ12" s="2"/>
      <c r="AR12" s="2"/>
      <c r="AS12" s="2"/>
      <c r="AT12" s="2"/>
    </row>
    <row r="13" spans="1:46" ht="19.5" customHeight="1">
      <c r="A13" s="790">
        <v>10</v>
      </c>
      <c r="B13" s="78">
        <v>1</v>
      </c>
      <c r="C13" s="79" t="s">
        <v>82</v>
      </c>
      <c r="D13" s="79" t="s">
        <v>763</v>
      </c>
      <c r="E13" s="80" t="s">
        <v>77</v>
      </c>
      <c r="F13" s="81" t="s">
        <v>157</v>
      </c>
      <c r="G13" s="82" t="s">
        <v>841</v>
      </c>
      <c r="H13" s="792" t="s">
        <v>174</v>
      </c>
      <c r="I13" s="793"/>
      <c r="J13" s="72" t="s">
        <v>158</v>
      </c>
      <c r="K13" s="799" t="s">
        <v>227</v>
      </c>
      <c r="L13" s="796"/>
      <c r="M13" s="797"/>
      <c r="N13" s="796"/>
      <c r="O13" s="796" t="s">
        <v>228</v>
      </c>
      <c r="P13" s="799"/>
      <c r="AJ13" s="2"/>
      <c r="AK13" s="2"/>
      <c r="AL13" s="2"/>
      <c r="AM13" s="2"/>
      <c r="AN13" s="2"/>
      <c r="AO13" s="6"/>
      <c r="AP13" s="2"/>
      <c r="AQ13" s="2"/>
      <c r="AR13" s="2"/>
      <c r="AS13" s="2"/>
      <c r="AT13" s="2"/>
    </row>
    <row r="14" spans="1:46" ht="19.5" customHeight="1">
      <c r="A14" s="791"/>
      <c r="B14" s="83">
        <v>15</v>
      </c>
      <c r="C14" s="74" t="s">
        <v>84</v>
      </c>
      <c r="D14" s="259" t="s">
        <v>764</v>
      </c>
      <c r="E14" s="75" t="s">
        <v>77</v>
      </c>
      <c r="F14" s="76" t="s">
        <v>157</v>
      </c>
      <c r="G14" s="77" t="s">
        <v>847</v>
      </c>
      <c r="H14" s="794"/>
      <c r="I14" s="795"/>
      <c r="J14" s="68" t="s">
        <v>159</v>
      </c>
      <c r="K14" s="789"/>
      <c r="L14" s="787"/>
      <c r="M14" s="798"/>
      <c r="N14" s="787"/>
      <c r="O14" s="787"/>
      <c r="P14" s="789"/>
      <c r="AJ14" s="2"/>
      <c r="AK14" s="2"/>
      <c r="AL14" s="2"/>
      <c r="AM14" s="2"/>
      <c r="AN14" s="2"/>
      <c r="AO14" s="6"/>
      <c r="AP14" s="2"/>
      <c r="AQ14" s="2"/>
      <c r="AR14" s="2"/>
      <c r="AS14" s="2"/>
      <c r="AT14" s="2"/>
    </row>
    <row r="15" spans="1:46" ht="19.5" customHeight="1">
      <c r="A15" s="790">
        <v>11</v>
      </c>
      <c r="B15" s="78">
        <v>1</v>
      </c>
      <c r="C15" s="79" t="s">
        <v>835</v>
      </c>
      <c r="D15" s="79" t="s">
        <v>765</v>
      </c>
      <c r="E15" s="80" t="s">
        <v>161</v>
      </c>
      <c r="F15" s="81" t="s">
        <v>162</v>
      </c>
      <c r="G15" s="82" t="s">
        <v>119</v>
      </c>
      <c r="H15" s="792" t="s">
        <v>216</v>
      </c>
      <c r="I15" s="793"/>
      <c r="J15" s="72" t="s">
        <v>158</v>
      </c>
      <c r="K15" s="796"/>
      <c r="L15" s="796"/>
      <c r="M15" s="797" t="s">
        <v>190</v>
      </c>
      <c r="N15" s="796"/>
      <c r="O15" s="799"/>
      <c r="P15" s="799" t="s">
        <v>229</v>
      </c>
      <c r="AJ15" s="2"/>
      <c r="AK15" s="2"/>
      <c r="AL15" s="2"/>
      <c r="AM15" s="2"/>
      <c r="AN15" s="2"/>
      <c r="AO15" s="6"/>
      <c r="AP15" s="2"/>
      <c r="AQ15" s="2"/>
      <c r="AR15" s="2"/>
      <c r="AS15" s="2"/>
      <c r="AT15" s="2"/>
    </row>
    <row r="16" spans="1:46" ht="19.5" customHeight="1">
      <c r="A16" s="791"/>
      <c r="B16" s="83">
        <v>19</v>
      </c>
      <c r="C16" s="74" t="s">
        <v>84</v>
      </c>
      <c r="D16" s="259" t="s">
        <v>766</v>
      </c>
      <c r="E16" s="75" t="s">
        <v>77</v>
      </c>
      <c r="F16" s="76" t="s">
        <v>157</v>
      </c>
      <c r="G16" s="77"/>
      <c r="H16" s="794"/>
      <c r="I16" s="795"/>
      <c r="J16" s="68" t="s">
        <v>159</v>
      </c>
      <c r="K16" s="787"/>
      <c r="L16" s="787"/>
      <c r="M16" s="798"/>
      <c r="N16" s="787"/>
      <c r="O16" s="789"/>
      <c r="P16" s="789"/>
      <c r="AJ16" s="2"/>
      <c r="AK16" s="2"/>
      <c r="AL16" s="2"/>
      <c r="AM16" s="2"/>
      <c r="AN16" s="2"/>
      <c r="AO16" s="6"/>
      <c r="AP16" s="2"/>
      <c r="AQ16" s="2"/>
      <c r="AR16" s="2"/>
      <c r="AS16" s="2"/>
      <c r="AT16" s="2"/>
    </row>
    <row r="17" spans="1:46" ht="19.5" customHeight="1">
      <c r="A17" s="790">
        <v>12</v>
      </c>
      <c r="B17" s="78">
        <v>3</v>
      </c>
      <c r="C17" s="79" t="s">
        <v>82</v>
      </c>
      <c r="D17" s="79" t="s">
        <v>767</v>
      </c>
      <c r="E17" s="80" t="s">
        <v>77</v>
      </c>
      <c r="F17" s="81" t="s">
        <v>842</v>
      </c>
      <c r="G17" s="82"/>
      <c r="H17" s="792" t="s">
        <v>230</v>
      </c>
      <c r="I17" s="793"/>
      <c r="J17" s="72" t="s">
        <v>158</v>
      </c>
      <c r="K17" s="796" t="s">
        <v>226</v>
      </c>
      <c r="L17" s="796"/>
      <c r="M17" s="797"/>
      <c r="N17" s="796" t="s">
        <v>191</v>
      </c>
      <c r="O17" s="796"/>
      <c r="P17" s="799"/>
      <c r="AJ17" s="2"/>
      <c r="AK17" s="2"/>
      <c r="AL17" s="2"/>
      <c r="AM17" s="2"/>
      <c r="AN17" s="2"/>
      <c r="AO17" s="6"/>
      <c r="AP17" s="2"/>
      <c r="AQ17" s="2"/>
      <c r="AR17" s="2"/>
      <c r="AS17" s="2"/>
      <c r="AT17" s="2"/>
    </row>
    <row r="18" spans="1:46" ht="19.5" customHeight="1">
      <c r="A18" s="791"/>
      <c r="B18" s="83">
        <v>18</v>
      </c>
      <c r="C18" s="74" t="s">
        <v>78</v>
      </c>
      <c r="D18" s="259" t="s">
        <v>768</v>
      </c>
      <c r="E18" s="75" t="s">
        <v>77</v>
      </c>
      <c r="F18" s="76" t="s">
        <v>163</v>
      </c>
      <c r="G18" s="77" t="s">
        <v>120</v>
      </c>
      <c r="H18" s="794"/>
      <c r="I18" s="795"/>
      <c r="J18" s="68" t="s">
        <v>159</v>
      </c>
      <c r="K18" s="787"/>
      <c r="L18" s="787"/>
      <c r="M18" s="798"/>
      <c r="N18" s="787"/>
      <c r="O18" s="787"/>
      <c r="P18" s="789"/>
      <c r="AJ18" s="2"/>
      <c r="AK18" s="2"/>
      <c r="AL18" s="2"/>
      <c r="AM18" s="2"/>
      <c r="AN18" s="2"/>
      <c r="AO18" s="6"/>
      <c r="AP18" s="2"/>
      <c r="AQ18" s="2"/>
      <c r="AR18" s="2"/>
      <c r="AS18" s="2"/>
      <c r="AT18" s="2"/>
    </row>
    <row r="19" spans="1:46" ht="19.5" customHeight="1">
      <c r="A19" s="790">
        <v>1</v>
      </c>
      <c r="B19" s="78">
        <v>7</v>
      </c>
      <c r="C19" s="79" t="s">
        <v>82</v>
      </c>
      <c r="D19" s="79" t="s">
        <v>769</v>
      </c>
      <c r="E19" s="80" t="s">
        <v>77</v>
      </c>
      <c r="F19" s="81" t="s">
        <v>157</v>
      </c>
      <c r="G19" s="82" t="s">
        <v>121</v>
      </c>
      <c r="H19" s="792" t="s">
        <v>217</v>
      </c>
      <c r="I19" s="793"/>
      <c r="J19" s="72" t="s">
        <v>158</v>
      </c>
      <c r="K19" s="796"/>
      <c r="L19" s="796" t="s">
        <v>231</v>
      </c>
      <c r="M19" s="796" t="s">
        <v>232</v>
      </c>
      <c r="N19" s="796"/>
      <c r="O19" s="796" t="s">
        <v>232</v>
      </c>
      <c r="P19" s="799" t="s">
        <v>231</v>
      </c>
      <c r="AJ19" s="2"/>
      <c r="AK19" s="2"/>
      <c r="AL19" s="2"/>
      <c r="AM19" s="2"/>
      <c r="AN19" s="2"/>
      <c r="AO19" s="6"/>
      <c r="AP19" s="2"/>
      <c r="AQ19" s="2"/>
      <c r="AR19" s="2"/>
      <c r="AS19" s="2"/>
      <c r="AT19" s="2"/>
    </row>
    <row r="20" spans="1:46" ht="19.5" customHeight="1">
      <c r="A20" s="791"/>
      <c r="B20" s="83">
        <v>21</v>
      </c>
      <c r="C20" s="74" t="s">
        <v>84</v>
      </c>
      <c r="D20" s="259" t="s">
        <v>770</v>
      </c>
      <c r="E20" s="75" t="s">
        <v>77</v>
      </c>
      <c r="F20" s="76" t="s">
        <v>157</v>
      </c>
      <c r="G20" s="77"/>
      <c r="H20" s="794"/>
      <c r="I20" s="795"/>
      <c r="J20" s="68" t="s">
        <v>159</v>
      </c>
      <c r="K20" s="787"/>
      <c r="L20" s="787"/>
      <c r="M20" s="787"/>
      <c r="N20" s="787"/>
      <c r="O20" s="787"/>
      <c r="P20" s="789"/>
      <c r="AJ20" s="2"/>
      <c r="AK20" s="2"/>
      <c r="AL20" s="2"/>
      <c r="AM20" s="2"/>
      <c r="AN20" s="2"/>
      <c r="AO20" s="6"/>
      <c r="AP20" s="2"/>
      <c r="AQ20" s="2"/>
      <c r="AR20" s="2"/>
      <c r="AS20" s="2"/>
      <c r="AT20" s="2"/>
    </row>
    <row r="21" spans="1:46" ht="19.5" customHeight="1">
      <c r="A21" s="790">
        <v>2</v>
      </c>
      <c r="B21" s="78">
        <v>4</v>
      </c>
      <c r="C21" s="79" t="s">
        <v>82</v>
      </c>
      <c r="D21" s="79" t="s">
        <v>771</v>
      </c>
      <c r="E21" s="80" t="s">
        <v>77</v>
      </c>
      <c r="F21" s="81" t="s">
        <v>157</v>
      </c>
      <c r="G21" s="82" t="s">
        <v>788</v>
      </c>
      <c r="H21" s="792" t="s">
        <v>218</v>
      </c>
      <c r="I21" s="793"/>
      <c r="J21" s="72" t="s">
        <v>158</v>
      </c>
      <c r="K21" s="796"/>
      <c r="L21" s="796"/>
      <c r="M21" s="796"/>
      <c r="N21" s="796" t="s">
        <v>201</v>
      </c>
      <c r="O21" s="796"/>
      <c r="P21" s="799"/>
      <c r="AJ21" s="2"/>
      <c r="AK21" s="2"/>
      <c r="AL21" s="2"/>
      <c r="AM21" s="2"/>
      <c r="AN21" s="2"/>
      <c r="AO21" s="6"/>
      <c r="AP21" s="2"/>
      <c r="AQ21" s="2"/>
      <c r="AR21" s="2"/>
      <c r="AS21" s="2"/>
      <c r="AT21" s="2"/>
    </row>
    <row r="22" spans="1:46" ht="19.5" customHeight="1">
      <c r="A22" s="791"/>
      <c r="B22" s="83">
        <v>25</v>
      </c>
      <c r="C22" s="74" t="s">
        <v>84</v>
      </c>
      <c r="D22" s="259" t="s">
        <v>772</v>
      </c>
      <c r="E22" s="75" t="s">
        <v>77</v>
      </c>
      <c r="F22" s="76" t="s">
        <v>157</v>
      </c>
      <c r="G22" s="77"/>
      <c r="H22" s="794"/>
      <c r="I22" s="795"/>
      <c r="J22" s="68" t="s">
        <v>159</v>
      </c>
      <c r="K22" s="787"/>
      <c r="L22" s="787"/>
      <c r="M22" s="787"/>
      <c r="N22" s="787"/>
      <c r="O22" s="787"/>
      <c r="P22" s="789"/>
      <c r="AJ22" s="2"/>
      <c r="AK22" s="2"/>
      <c r="AL22" s="2"/>
      <c r="AM22" s="2"/>
      <c r="AN22" s="2"/>
      <c r="AO22" s="6"/>
      <c r="AP22" s="2"/>
      <c r="AQ22" s="2"/>
      <c r="AR22" s="2"/>
      <c r="AS22" s="2"/>
      <c r="AT22" s="2"/>
    </row>
    <row r="23" spans="1:46" ht="19.5" customHeight="1">
      <c r="A23" s="790">
        <v>3</v>
      </c>
      <c r="B23" s="78">
        <v>4</v>
      </c>
      <c r="C23" s="79" t="s">
        <v>82</v>
      </c>
      <c r="D23" s="79" t="s">
        <v>773</v>
      </c>
      <c r="E23" s="80" t="s">
        <v>77</v>
      </c>
      <c r="F23" s="81" t="s">
        <v>157</v>
      </c>
      <c r="G23" s="82"/>
      <c r="H23" s="792" t="s">
        <v>848</v>
      </c>
      <c r="I23" s="793"/>
      <c r="J23" s="72" t="s">
        <v>158</v>
      </c>
      <c r="K23" s="796" t="s">
        <v>233</v>
      </c>
      <c r="L23" s="796"/>
      <c r="M23" s="796" t="s">
        <v>234</v>
      </c>
      <c r="N23" s="796"/>
      <c r="O23" s="796" t="s">
        <v>234</v>
      </c>
      <c r="P23" s="799" t="s">
        <v>235</v>
      </c>
      <c r="AJ23" s="2"/>
      <c r="AK23" s="2"/>
      <c r="AL23" s="2"/>
      <c r="AM23" s="2"/>
      <c r="AN23" s="2"/>
      <c r="AO23" s="6"/>
      <c r="AP23" s="2"/>
      <c r="AQ23" s="2"/>
      <c r="AR23" s="2"/>
      <c r="AS23" s="2"/>
      <c r="AT23" s="2"/>
    </row>
    <row r="24" spans="1:46" ht="19.5" customHeight="1">
      <c r="A24" s="791"/>
      <c r="B24" s="83">
        <v>18</v>
      </c>
      <c r="C24" s="74" t="s">
        <v>84</v>
      </c>
      <c r="D24" s="259" t="s">
        <v>774</v>
      </c>
      <c r="E24" s="75" t="s">
        <v>77</v>
      </c>
      <c r="F24" s="76" t="s">
        <v>157</v>
      </c>
      <c r="G24" s="77"/>
      <c r="H24" s="794"/>
      <c r="I24" s="795"/>
      <c r="J24" s="68" t="s">
        <v>159</v>
      </c>
      <c r="K24" s="787"/>
      <c r="L24" s="787"/>
      <c r="M24" s="803"/>
      <c r="N24" s="787"/>
      <c r="O24" s="803"/>
      <c r="P24" s="789"/>
      <c r="AJ24" s="2"/>
      <c r="AK24" s="2"/>
      <c r="AL24" s="2"/>
      <c r="AM24" s="2"/>
      <c r="AN24" s="2"/>
      <c r="AO24" s="6"/>
      <c r="AP24" s="2"/>
      <c r="AQ24" s="2"/>
      <c r="AR24" s="2"/>
      <c r="AS24" s="2"/>
      <c r="AT24" s="2"/>
    </row>
    <row r="25" spans="1:46" ht="19.5" customHeight="1">
      <c r="A25" s="790">
        <v>4</v>
      </c>
      <c r="B25" s="78">
        <v>1</v>
      </c>
      <c r="C25" s="79" t="s">
        <v>82</v>
      </c>
      <c r="D25" s="79" t="s">
        <v>775</v>
      </c>
      <c r="E25" s="80" t="s">
        <v>77</v>
      </c>
      <c r="F25" s="81" t="s">
        <v>157</v>
      </c>
      <c r="G25" s="82" t="s">
        <v>122</v>
      </c>
      <c r="H25" s="792" t="s">
        <v>174</v>
      </c>
      <c r="I25" s="793"/>
      <c r="J25" s="72" t="s">
        <v>158</v>
      </c>
      <c r="K25" s="796"/>
      <c r="L25" s="796" t="s">
        <v>189</v>
      </c>
      <c r="M25" s="796" t="s">
        <v>228</v>
      </c>
      <c r="N25" s="796"/>
      <c r="O25" s="796"/>
      <c r="P25" s="799" t="s">
        <v>236</v>
      </c>
      <c r="AJ25" s="2"/>
      <c r="AK25" s="2"/>
      <c r="AL25" s="2"/>
      <c r="AM25" s="2"/>
      <c r="AN25" s="2"/>
      <c r="AO25" s="6"/>
      <c r="AP25" s="2"/>
      <c r="AQ25" s="2"/>
      <c r="AR25" s="2"/>
      <c r="AS25" s="2"/>
      <c r="AT25" s="2"/>
    </row>
    <row r="26" spans="1:46" ht="19.5" customHeight="1">
      <c r="A26" s="791"/>
      <c r="B26" s="83">
        <v>18</v>
      </c>
      <c r="C26" s="74" t="s">
        <v>846</v>
      </c>
      <c r="D26" s="259" t="s">
        <v>776</v>
      </c>
      <c r="E26" s="75" t="s">
        <v>798</v>
      </c>
      <c r="F26" s="263" t="s">
        <v>845</v>
      </c>
      <c r="G26" s="77" t="s">
        <v>176</v>
      </c>
      <c r="H26" s="794"/>
      <c r="I26" s="795"/>
      <c r="J26" s="68" t="s">
        <v>159</v>
      </c>
      <c r="K26" s="787"/>
      <c r="L26" s="787"/>
      <c r="M26" s="787"/>
      <c r="N26" s="787"/>
      <c r="O26" s="787"/>
      <c r="P26" s="789"/>
      <c r="AR26" s="2"/>
      <c r="AS26" s="2"/>
      <c r="AT26" s="2"/>
    </row>
    <row r="27" spans="1:46" ht="19.5" customHeight="1">
      <c r="A27" s="790">
        <v>5</v>
      </c>
      <c r="B27" s="78">
        <v>6</v>
      </c>
      <c r="C27" s="79" t="s">
        <v>82</v>
      </c>
      <c r="D27" s="79" t="s">
        <v>777</v>
      </c>
      <c r="E27" s="80" t="s">
        <v>77</v>
      </c>
      <c r="F27" s="81" t="s">
        <v>157</v>
      </c>
      <c r="G27" s="82"/>
      <c r="H27" s="792" t="s">
        <v>219</v>
      </c>
      <c r="I27" s="793"/>
      <c r="J27" s="72" t="s">
        <v>158</v>
      </c>
      <c r="K27" s="796"/>
      <c r="L27" s="796"/>
      <c r="M27" s="796" t="s">
        <v>220</v>
      </c>
      <c r="N27" s="796" t="s">
        <v>223</v>
      </c>
      <c r="O27" s="796"/>
      <c r="P27" s="799"/>
      <c r="AR27" s="2"/>
      <c r="AS27" s="2"/>
      <c r="AT27" s="2"/>
    </row>
    <row r="28" spans="1:46" ht="19.5" customHeight="1">
      <c r="A28" s="791"/>
      <c r="B28" s="83">
        <v>20</v>
      </c>
      <c r="C28" s="74" t="s">
        <v>84</v>
      </c>
      <c r="D28" s="259" t="s">
        <v>778</v>
      </c>
      <c r="E28" s="75" t="s">
        <v>77</v>
      </c>
      <c r="F28" s="76" t="s">
        <v>157</v>
      </c>
      <c r="G28" s="262" t="s">
        <v>868</v>
      </c>
      <c r="H28" s="794"/>
      <c r="I28" s="795"/>
      <c r="J28" s="68" t="s">
        <v>159</v>
      </c>
      <c r="K28" s="787"/>
      <c r="L28" s="787"/>
      <c r="M28" s="787"/>
      <c r="N28" s="787"/>
      <c r="O28" s="787"/>
      <c r="P28" s="789"/>
      <c r="AR28" s="2"/>
      <c r="AS28" s="2"/>
      <c r="AT28" s="2"/>
    </row>
    <row r="29" spans="1:46" ht="19.5" customHeight="1">
      <c r="A29" s="790">
        <v>6</v>
      </c>
      <c r="B29" s="78">
        <v>3</v>
      </c>
      <c r="C29" s="79" t="s">
        <v>82</v>
      </c>
      <c r="D29" s="79" t="s">
        <v>779</v>
      </c>
      <c r="E29" s="80" t="s">
        <v>77</v>
      </c>
      <c r="F29" s="81" t="s">
        <v>157</v>
      </c>
      <c r="G29" s="82"/>
      <c r="H29" s="792" t="s">
        <v>230</v>
      </c>
      <c r="I29" s="793"/>
      <c r="J29" s="72" t="s">
        <v>158</v>
      </c>
      <c r="K29" s="796" t="s">
        <v>215</v>
      </c>
      <c r="L29" s="796" t="s">
        <v>191</v>
      </c>
      <c r="M29" s="796" t="s">
        <v>225</v>
      </c>
      <c r="N29" s="796" t="s">
        <v>225</v>
      </c>
      <c r="O29" s="796"/>
      <c r="P29" s="799"/>
      <c r="AR29" s="2"/>
      <c r="AS29" s="2"/>
      <c r="AT29" s="2"/>
    </row>
    <row r="30" spans="1:46" ht="19.5" customHeight="1">
      <c r="A30" s="791"/>
      <c r="B30" s="83">
        <v>18</v>
      </c>
      <c r="C30" s="264" t="s">
        <v>78</v>
      </c>
      <c r="D30" s="259" t="s">
        <v>780</v>
      </c>
      <c r="E30" s="75" t="s">
        <v>77</v>
      </c>
      <c r="F30" s="76" t="s">
        <v>163</v>
      </c>
      <c r="G30" s="77" t="s">
        <v>123</v>
      </c>
      <c r="H30" s="794"/>
      <c r="I30" s="795"/>
      <c r="J30" s="68" t="s">
        <v>159</v>
      </c>
      <c r="K30" s="787"/>
      <c r="L30" s="787"/>
      <c r="M30" s="787"/>
      <c r="N30" s="787"/>
      <c r="O30" s="787"/>
      <c r="P30" s="789"/>
      <c r="AR30" s="2"/>
      <c r="AS30" s="2"/>
      <c r="AT30" s="2"/>
    </row>
    <row r="31" spans="1:46">
      <c r="B31" s="8"/>
      <c r="C31" s="8"/>
      <c r="D31" s="265"/>
      <c r="E31" s="8"/>
      <c r="F31" s="8"/>
      <c r="G31" s="8"/>
      <c r="AR31" s="2"/>
      <c r="AS31" s="2"/>
      <c r="AT31" s="2"/>
    </row>
    <row r="32" spans="1:46">
      <c r="AR32" s="2"/>
      <c r="AS32" s="2"/>
      <c r="AT32" s="2"/>
    </row>
    <row r="33" spans="36:46">
      <c r="AR33" s="2"/>
      <c r="AS33" s="2"/>
      <c r="AT33" s="2"/>
    </row>
    <row r="34" spans="36:46">
      <c r="AJ34" s="6"/>
      <c r="AK34" s="6"/>
      <c r="AL34" s="6"/>
      <c r="AM34" s="6"/>
      <c r="AN34" s="6"/>
      <c r="AO34" s="6"/>
      <c r="AP34" s="2"/>
      <c r="AQ34" s="2"/>
      <c r="AR34" s="2"/>
      <c r="AS34" s="2"/>
      <c r="AT34" s="2"/>
    </row>
    <row r="35" spans="36:46">
      <c r="AJ35" s="6"/>
      <c r="AK35" s="6"/>
      <c r="AL35" s="6"/>
      <c r="AM35" s="6"/>
      <c r="AN35" s="6"/>
      <c r="AO35" s="6"/>
      <c r="AP35" s="2"/>
      <c r="AQ35" s="2"/>
      <c r="AR35" s="2"/>
      <c r="AS35" s="2"/>
      <c r="AT35" s="2"/>
    </row>
    <row r="36" spans="36:46">
      <c r="AJ36" s="6"/>
      <c r="AK36" s="6"/>
      <c r="AL36" s="6"/>
      <c r="AM36" s="6"/>
      <c r="AN36" s="6"/>
      <c r="AO36" s="6"/>
      <c r="AP36" s="2"/>
      <c r="AQ36" s="2"/>
      <c r="AR36" s="2"/>
      <c r="AS36" s="2"/>
      <c r="AT36" s="2"/>
    </row>
    <row r="37" spans="36:46">
      <c r="AJ37" s="6"/>
      <c r="AK37" s="6"/>
      <c r="AL37" s="6"/>
      <c r="AM37" s="6"/>
      <c r="AN37" s="6"/>
      <c r="AO37" s="6"/>
      <c r="AP37" s="2"/>
      <c r="AQ37" s="2"/>
      <c r="AR37" s="2"/>
      <c r="AS37" s="2"/>
      <c r="AT37" s="2"/>
    </row>
    <row r="38" spans="36:46">
      <c r="AJ38" s="6"/>
      <c r="AK38" s="6"/>
      <c r="AL38" s="6"/>
      <c r="AM38" s="6"/>
      <c r="AN38" s="6"/>
      <c r="AO38" s="6"/>
      <c r="AP38" s="2"/>
      <c r="AQ38" s="2"/>
      <c r="AR38" s="2"/>
      <c r="AS38" s="2"/>
      <c r="AT38" s="2"/>
    </row>
    <row r="39" spans="36:46">
      <c r="AJ39" s="6"/>
      <c r="AK39" s="6"/>
      <c r="AL39" s="6"/>
      <c r="AM39" s="6"/>
      <c r="AN39" s="6"/>
      <c r="AO39" s="6"/>
      <c r="AP39" s="2"/>
      <c r="AQ39" s="2"/>
      <c r="AR39" s="2"/>
      <c r="AS39" s="2"/>
      <c r="AT39" s="2"/>
    </row>
    <row r="40" spans="36:46">
      <c r="AJ40" s="6"/>
      <c r="AK40" s="6"/>
      <c r="AL40" s="6"/>
      <c r="AM40" s="6"/>
      <c r="AN40" s="6"/>
      <c r="AO40" s="6"/>
      <c r="AP40" s="2"/>
      <c r="AQ40" s="2"/>
      <c r="AR40" s="2"/>
      <c r="AS40" s="2"/>
      <c r="AT40" s="2"/>
    </row>
    <row r="41" spans="36:46">
      <c r="AJ41" s="6"/>
      <c r="AK41" s="6"/>
      <c r="AL41" s="6"/>
      <c r="AM41" s="6"/>
      <c r="AN41" s="6"/>
      <c r="AO41" s="6"/>
      <c r="AP41" s="2"/>
      <c r="AQ41" s="2"/>
      <c r="AR41" s="2"/>
      <c r="AS41" s="2"/>
      <c r="AT41" s="2"/>
    </row>
    <row r="42" spans="36:46">
      <c r="AJ42" s="6"/>
      <c r="AK42" s="6"/>
      <c r="AL42" s="6"/>
      <c r="AM42" s="6"/>
      <c r="AN42" s="6"/>
      <c r="AO42" s="6"/>
      <c r="AP42" s="2"/>
      <c r="AQ42" s="2"/>
      <c r="AR42" s="2"/>
      <c r="AS42" s="2"/>
      <c r="AT42" s="2"/>
    </row>
    <row r="43" spans="36:46">
      <c r="AJ43" s="6"/>
      <c r="AK43" s="6"/>
      <c r="AL43" s="6"/>
      <c r="AM43" s="6"/>
      <c r="AN43" s="6"/>
      <c r="AO43" s="6"/>
      <c r="AP43" s="2"/>
      <c r="AQ43" s="2"/>
      <c r="AR43" s="2"/>
      <c r="AS43" s="2"/>
      <c r="AT43" s="2"/>
    </row>
    <row r="44" spans="36:46" s="544" customFormat="1" ht="13.5">
      <c r="AJ44" s="545"/>
      <c r="AK44" s="545"/>
      <c r="AL44" s="545"/>
      <c r="AM44" s="545"/>
      <c r="AN44" s="545"/>
      <c r="AO44" s="545"/>
    </row>
    <row r="45" spans="36:46" s="544" customFormat="1" ht="13.5">
      <c r="AJ45" s="545"/>
      <c r="AK45" s="545"/>
      <c r="AL45" s="545"/>
      <c r="AM45" s="545"/>
      <c r="AN45" s="545"/>
      <c r="AO45" s="545"/>
    </row>
    <row r="46" spans="36:46" s="544" customFormat="1" ht="13.5"/>
    <row r="47" spans="36:46" s="544" customFormat="1" ht="13.5"/>
    <row r="48" spans="36:46" s="544" customFormat="1" ht="13.5"/>
    <row r="49" s="544" customFormat="1" ht="13.5"/>
    <row r="50" s="544" customFormat="1" ht="13.5"/>
    <row r="51" s="544" customFormat="1" ht="13.5"/>
    <row r="52" s="544" customFormat="1" ht="13.5"/>
    <row r="53" s="544" customFormat="1" ht="13.5"/>
    <row r="54" s="544" customFormat="1" ht="13.5"/>
    <row r="55" s="544" customFormat="1" ht="13.5"/>
    <row r="56" s="544" customFormat="1" ht="13.5"/>
    <row r="57" s="544" customFormat="1" ht="13.5"/>
    <row r="58" s="544" customFormat="1" ht="13.5"/>
    <row r="59" s="544" customFormat="1" ht="13.5"/>
    <row r="60" s="544" customFormat="1" ht="13.5"/>
    <row r="61" s="544" customFormat="1" ht="13.5"/>
    <row r="62" s="544" customFormat="1" ht="13.5"/>
    <row r="63" s="544" customFormat="1" ht="13.5"/>
    <row r="64" s="544" customFormat="1" ht="13.5"/>
    <row r="65" s="544" customFormat="1" ht="13.5"/>
    <row r="66" s="544" customFormat="1" ht="13.5"/>
    <row r="67" s="544" customFormat="1" ht="13.5"/>
    <row r="68" s="544" customFormat="1" ht="13.5"/>
    <row r="69" s="544" customFormat="1" ht="13.5"/>
    <row r="70" s="544" customFormat="1" ht="13.5"/>
    <row r="71" s="544" customFormat="1" ht="13.5"/>
    <row r="72" s="544" customFormat="1" ht="13.5"/>
    <row r="73" s="544" customFormat="1" ht="13.5"/>
    <row r="74" s="544" customFormat="1" ht="13.5"/>
    <row r="75" s="544" customFormat="1" ht="13.5"/>
    <row r="76" s="544" customFormat="1" ht="13.5"/>
    <row r="77" s="544" customFormat="1" ht="13.5"/>
    <row r="78" s="544" customFormat="1" ht="13.5"/>
    <row r="79" s="544" customFormat="1" ht="13.5"/>
    <row r="80" s="544" customFormat="1" ht="13.5"/>
    <row r="81" spans="11:20" s="544" customFormat="1" ht="13.5"/>
    <row r="82" spans="11:20" s="544" customFormat="1" ht="13.5"/>
    <row r="83" spans="11:20" s="544" customFormat="1" ht="13.5"/>
    <row r="84" spans="11:20" s="544" customFormat="1" ht="13.5"/>
    <row r="85" spans="11:20" s="544" customFormat="1" ht="13.5"/>
    <row r="86" spans="11:20" s="544" customFormat="1" ht="13.5"/>
    <row r="87" spans="11:20" s="544" customFormat="1" ht="13.5"/>
    <row r="88" spans="11:20" s="544" customFormat="1" ht="13.5"/>
    <row r="89" spans="11:20" s="544" customFormat="1" ht="13.5"/>
    <row r="90" spans="11:20" s="544" customFormat="1" ht="13.5"/>
    <row r="91" spans="11:20" s="544" customFormat="1" ht="13.5"/>
    <row r="92" spans="11:20" s="544" customFormat="1" ht="13.5"/>
    <row r="93" spans="11:20" s="544" customFormat="1" ht="13.5"/>
    <row r="94" spans="11:20" s="544" customFormat="1" ht="13.5"/>
    <row r="95" spans="11:20" s="544" customFormat="1" ht="13.5">
      <c r="K95" s="546"/>
      <c r="L95" s="546"/>
      <c r="M95" s="546"/>
      <c r="N95" s="546"/>
      <c r="O95" s="546"/>
      <c r="P95" s="546"/>
      <c r="Q95" s="546"/>
      <c r="R95" s="546"/>
      <c r="S95" s="546"/>
      <c r="T95" s="546"/>
    </row>
    <row r="96" spans="11:20" s="544" customFormat="1" ht="13.5"/>
    <row r="97" spans="11:20" s="544" customFormat="1" ht="13.5">
      <c r="K97" s="546"/>
      <c r="L97" s="546"/>
      <c r="M97" s="546"/>
      <c r="N97" s="546"/>
      <c r="O97" s="546"/>
      <c r="P97" s="546"/>
      <c r="Q97" s="546"/>
      <c r="R97" s="546"/>
      <c r="S97" s="546"/>
      <c r="T97" s="546"/>
    </row>
    <row r="98" spans="11:20" s="544" customFormat="1" ht="13.5"/>
    <row r="99" spans="11:20" s="544" customFormat="1" ht="13.5"/>
    <row r="100" spans="11:20" s="544" customFormat="1" ht="13.5"/>
    <row r="101" spans="11:20" s="544" customFormat="1" ht="13.5"/>
    <row r="102" spans="11:20" s="544" customFormat="1" ht="13.5"/>
    <row r="103" spans="11:20" s="544" customFormat="1" ht="13.5"/>
    <row r="104" spans="11:20" s="544" customFormat="1" ht="13.5"/>
    <row r="105" spans="11:20" s="544" customFormat="1" ht="13.5"/>
    <row r="106" spans="11:20" s="544" customFormat="1" ht="13.5"/>
    <row r="107" spans="11:20" s="544" customFormat="1" ht="13.5"/>
    <row r="108" spans="11:20" s="544" customFormat="1" ht="13.5"/>
    <row r="109" spans="11:20" s="544" customFormat="1" ht="13.5"/>
    <row r="110" spans="11:20" s="544" customFormat="1" ht="13.5"/>
    <row r="111" spans="11:20" s="544" customFormat="1" ht="13.5"/>
    <row r="112" spans="11:20" s="544" customFormat="1" ht="13.5"/>
    <row r="113" s="544" customFormat="1" ht="13.5"/>
    <row r="114" s="544" customFormat="1" ht="13.5"/>
    <row r="115" s="544" customFormat="1" ht="13.5"/>
    <row r="116" s="544" customFormat="1" ht="13.5"/>
    <row r="117" s="544" customFormat="1" ht="13.5"/>
    <row r="118" s="544" customFormat="1" ht="13.5"/>
    <row r="119" s="544" customFormat="1" ht="13.5"/>
    <row r="120" s="544" customFormat="1" ht="13.5"/>
    <row r="121" s="544" customFormat="1" ht="13.5"/>
    <row r="122" s="544" customFormat="1" ht="13.5"/>
    <row r="123" s="544" customFormat="1" ht="13.5"/>
    <row r="124" s="544" customFormat="1" ht="13.5"/>
    <row r="125" s="544" customFormat="1" ht="13.5"/>
    <row r="126" s="544" customFormat="1" ht="13.5"/>
    <row r="127" s="544" customFormat="1" ht="13.5"/>
    <row r="128" s="544" customFormat="1" ht="13.5"/>
    <row r="129" s="544" customFormat="1" ht="13.5"/>
    <row r="130" s="544" customFormat="1" ht="13.5"/>
    <row r="131" s="544" customFormat="1" ht="13.5"/>
    <row r="132" s="544" customFormat="1" ht="13.5"/>
    <row r="133" s="544" customFormat="1" ht="13.5"/>
    <row r="134" s="544" customFormat="1" ht="13.5"/>
    <row r="135" s="544" customFormat="1" ht="13.5"/>
    <row r="136" s="544" customFormat="1" ht="13.5"/>
    <row r="137" s="544" customFormat="1" ht="13.5"/>
    <row r="138" s="544" customFormat="1" ht="13.5"/>
    <row r="139" s="544" customFormat="1" ht="13.5"/>
    <row r="140" s="544" customFormat="1" ht="13.5"/>
    <row r="141" s="544" customFormat="1" ht="13.5"/>
    <row r="142" s="544" customFormat="1" ht="13.5"/>
    <row r="143" s="544" customFormat="1" ht="13.5"/>
    <row r="144" s="544" customFormat="1" ht="13.5"/>
    <row r="145" s="544" customFormat="1" ht="13.5"/>
    <row r="146" s="544" customFormat="1" ht="13.5"/>
    <row r="147" s="544" customFormat="1" ht="13.5"/>
    <row r="148" s="544" customFormat="1" ht="13.5"/>
    <row r="149" s="544" customFormat="1" ht="13.5"/>
    <row r="150" s="544" customFormat="1" ht="13.5"/>
    <row r="151" s="544" customFormat="1" ht="13.5"/>
    <row r="152" s="544" customFormat="1" ht="13.5"/>
    <row r="153" s="544" customFormat="1" ht="13.5"/>
    <row r="154" s="544" customFormat="1" ht="13.5"/>
    <row r="155" s="544" customFormat="1" ht="13.5"/>
    <row r="156" s="544" customFormat="1" ht="13.5"/>
    <row r="157" s="544" customFormat="1" ht="13.5"/>
    <row r="158" s="544" customFormat="1" ht="13.5"/>
    <row r="159" s="544" customFormat="1" ht="13.5"/>
    <row r="160" s="544" customFormat="1" ht="13.5"/>
    <row r="161" s="544" customFormat="1" ht="13.5"/>
    <row r="162" s="544" customFormat="1" ht="13.5"/>
    <row r="163" s="544" customFormat="1" ht="13.5"/>
    <row r="164" s="544" customFormat="1" ht="13.5"/>
    <row r="165" s="544" customFormat="1" ht="13.5"/>
    <row r="166" s="544" customFormat="1" ht="13.5"/>
    <row r="167" s="544" customFormat="1" ht="13.5"/>
    <row r="168" s="544" customFormat="1" ht="13.5"/>
    <row r="169" s="544" customFormat="1" ht="13.5"/>
    <row r="170" s="544" customFormat="1" ht="13.5"/>
    <row r="171" s="544" customFormat="1" ht="13.5"/>
    <row r="172" s="544" customFormat="1" ht="13.5"/>
    <row r="173" s="544" customFormat="1" ht="13.5"/>
    <row r="174" s="544" customFormat="1" ht="13.5"/>
    <row r="175" s="544" customFormat="1" ht="13.5"/>
    <row r="176" s="544" customFormat="1" ht="13.5"/>
    <row r="177" s="544" customFormat="1" ht="13.5"/>
    <row r="178" s="544" customFormat="1" ht="13.5"/>
    <row r="179" s="544" customFormat="1" ht="13.5"/>
    <row r="180" s="544" customFormat="1" ht="13.5"/>
    <row r="181" s="544" customFormat="1" ht="13.5"/>
    <row r="182" s="544" customFormat="1" ht="13.5"/>
    <row r="183" s="544" customFormat="1" ht="13.5"/>
    <row r="184" s="544" customFormat="1" ht="13.5"/>
    <row r="185" s="544" customFormat="1" ht="13.5"/>
    <row r="186" s="544" customFormat="1" ht="13.5"/>
    <row r="187" s="544" customFormat="1" ht="13.5"/>
    <row r="188" s="544" customFormat="1" ht="13.5"/>
    <row r="189" s="544" customFormat="1" ht="13.5"/>
    <row r="190" s="544" customFormat="1" ht="13.5"/>
    <row r="191" s="544" customFormat="1" ht="13.5"/>
    <row r="192" s="544" customFormat="1" ht="13.5"/>
    <row r="193" s="544" customFormat="1" ht="13.5"/>
    <row r="194" s="544" customFormat="1" ht="13.5"/>
    <row r="195" s="544" customFormat="1" ht="13.5"/>
    <row r="196" s="544" customFormat="1" ht="13.5"/>
    <row r="197" s="544" customFormat="1" ht="13.5"/>
    <row r="198" s="544" customFormat="1" ht="13.5"/>
    <row r="199" s="544" customFormat="1" ht="13.5"/>
    <row r="200" s="544" customFormat="1" ht="13.5"/>
    <row r="201" s="544" customFormat="1" ht="13.5"/>
    <row r="202" s="544" customFormat="1" ht="13.5"/>
    <row r="203" s="544" customFormat="1" ht="13.5"/>
    <row r="204" s="544" customFormat="1" ht="13.5"/>
    <row r="205" s="544" customFormat="1" ht="13.5"/>
    <row r="206" s="544" customFormat="1" ht="13.5"/>
    <row r="207" s="544" customFormat="1" ht="13.5"/>
    <row r="208" s="544" customFormat="1" ht="13.5"/>
    <row r="209" s="544" customFormat="1" ht="13.5"/>
    <row r="210" s="544" customFormat="1" ht="13.5"/>
    <row r="211" s="544" customFormat="1" ht="13.5"/>
    <row r="212" s="544" customFormat="1" ht="13.5"/>
    <row r="213" s="544" customFormat="1" ht="13.5"/>
    <row r="214" s="544" customFormat="1" ht="13.5"/>
    <row r="215" s="544" customFormat="1" ht="13.5"/>
    <row r="216" s="544" customFormat="1" ht="13.5"/>
    <row r="217" s="544" customFormat="1" ht="13.5"/>
    <row r="218" s="544" customFormat="1" ht="13.5"/>
    <row r="219" s="544" customFormat="1" ht="13.5"/>
    <row r="220" s="544" customFormat="1" ht="13.5"/>
    <row r="221" s="544" customFormat="1" ht="13.5"/>
    <row r="222" s="544" customFormat="1" ht="13.5"/>
    <row r="223" s="544" customFormat="1" ht="13.5"/>
    <row r="224" s="544" customFormat="1" ht="13.5"/>
    <row r="225" s="544" customFormat="1" ht="13.5"/>
    <row r="226" s="544" customFormat="1" ht="13.5"/>
    <row r="227" s="544" customFormat="1" ht="13.5"/>
    <row r="228" s="544" customFormat="1" ht="13.5"/>
    <row r="229" s="544" customFormat="1" ht="13.5"/>
    <row r="230" s="544" customFormat="1" ht="13.5"/>
    <row r="231" s="544" customFormat="1" ht="13.5"/>
    <row r="232" s="544" customFormat="1" ht="13.5"/>
    <row r="233" s="544" customFormat="1" ht="13.5"/>
    <row r="234" s="544" customFormat="1" ht="13.5"/>
    <row r="235" s="544" customFormat="1" ht="13.5"/>
    <row r="236" s="544" customFormat="1" ht="13.5"/>
    <row r="237" s="544" customFormat="1" ht="13.5"/>
    <row r="238" s="544" customFormat="1" ht="13.5"/>
    <row r="239" s="544" customFormat="1" ht="13.5"/>
    <row r="240" s="544" customFormat="1" ht="13.5"/>
    <row r="241" s="544" customFormat="1" ht="13.5"/>
    <row r="242" s="544" customFormat="1" ht="13.5"/>
    <row r="243" s="544" customFormat="1" ht="13.5"/>
    <row r="244" s="544" customFormat="1" ht="13.5"/>
    <row r="245" s="544" customFormat="1" ht="13.5"/>
    <row r="246" s="544" customFormat="1" ht="13.5"/>
    <row r="247" s="544" customFormat="1" ht="13.5"/>
    <row r="248" s="544" customFormat="1" ht="13.5"/>
    <row r="249" s="544" customFormat="1" ht="13.5"/>
    <row r="250" s="544" customFormat="1" ht="13.5"/>
    <row r="251" s="544" customFormat="1" ht="13.5"/>
    <row r="252" s="544" customFormat="1" ht="13.5"/>
    <row r="253" s="544" customFormat="1" ht="13.5"/>
    <row r="254" s="544" customFormat="1" ht="13.5"/>
    <row r="255" s="544" customFormat="1" ht="13.5"/>
    <row r="256" s="544" customFormat="1" ht="13.5"/>
    <row r="257" spans="18:35" s="544" customFormat="1" ht="13.5"/>
    <row r="258" spans="18:35" s="544" customFormat="1" ht="13.5"/>
    <row r="259" spans="18:35" s="544" customFormat="1" ht="13.5"/>
    <row r="263" spans="18:35" s="383" customFormat="1" ht="17.25">
      <c r="R263" s="382"/>
      <c r="S263" s="382"/>
      <c r="T263" s="382"/>
      <c r="U263" s="382"/>
      <c r="V263" s="382"/>
      <c r="W263" s="382"/>
      <c r="X263" s="382"/>
      <c r="Y263" s="382"/>
      <c r="Z263" s="382"/>
      <c r="AA263" s="382"/>
      <c r="AB263" s="382"/>
      <c r="AC263" s="382"/>
      <c r="AD263" s="382"/>
      <c r="AE263" s="382"/>
      <c r="AF263" s="382"/>
      <c r="AG263" s="382"/>
      <c r="AH263" s="382"/>
      <c r="AI263" s="382"/>
    </row>
    <row r="264" spans="18:35" s="383" customFormat="1" ht="17.25">
      <c r="R264" s="382"/>
      <c r="S264" s="382"/>
      <c r="T264" s="382"/>
      <c r="U264" s="382"/>
      <c r="V264" s="382"/>
      <c r="W264" s="382"/>
      <c r="X264" s="382"/>
      <c r="Y264" s="382"/>
      <c r="Z264" s="382"/>
      <c r="AA264" s="382"/>
      <c r="AB264" s="382"/>
      <c r="AC264" s="382"/>
      <c r="AD264" s="382"/>
      <c r="AE264" s="382"/>
      <c r="AF264" s="382"/>
      <c r="AG264" s="382"/>
      <c r="AH264" s="382"/>
      <c r="AI264" s="382"/>
    </row>
    <row r="265" spans="18:35" s="383" customFormat="1" ht="17.25">
      <c r="R265" s="382"/>
      <c r="S265" s="382"/>
      <c r="T265" s="382"/>
      <c r="U265" s="382"/>
      <c r="V265" s="382"/>
      <c r="W265" s="382"/>
      <c r="X265" s="382"/>
      <c r="Y265" s="382"/>
      <c r="Z265" s="382"/>
      <c r="AA265" s="382"/>
      <c r="AB265" s="382"/>
      <c r="AC265" s="382"/>
      <c r="AD265" s="382"/>
      <c r="AE265" s="382"/>
      <c r="AF265" s="382"/>
      <c r="AG265" s="382"/>
      <c r="AH265" s="382"/>
      <c r="AI265" s="382"/>
    </row>
    <row r="266" spans="18:35" s="383" customFormat="1" ht="17.25">
      <c r="R266" s="382"/>
      <c r="S266" s="382"/>
      <c r="T266" s="382"/>
      <c r="U266" s="382"/>
      <c r="V266" s="382"/>
      <c r="W266" s="382"/>
      <c r="X266" s="382"/>
      <c r="Y266" s="382"/>
      <c r="Z266" s="382"/>
      <c r="AA266" s="382"/>
      <c r="AB266" s="382"/>
      <c r="AC266" s="382"/>
      <c r="AD266" s="382"/>
      <c r="AE266" s="382"/>
      <c r="AF266" s="382"/>
      <c r="AG266" s="382"/>
      <c r="AH266" s="382"/>
      <c r="AI266" s="382"/>
    </row>
    <row r="267" spans="18:35" s="383" customFormat="1" ht="17.25">
      <c r="R267" s="382"/>
      <c r="S267" s="382"/>
      <c r="T267" s="382"/>
      <c r="U267" s="382"/>
      <c r="V267" s="382"/>
      <c r="W267" s="382"/>
      <c r="X267" s="382"/>
      <c r="Y267" s="382"/>
      <c r="Z267" s="382"/>
      <c r="AA267" s="382"/>
      <c r="AB267" s="382"/>
      <c r="AC267" s="382"/>
      <c r="AD267" s="382"/>
      <c r="AE267" s="382"/>
      <c r="AF267" s="382"/>
      <c r="AG267" s="382"/>
      <c r="AH267" s="382"/>
      <c r="AI267" s="382"/>
    </row>
    <row r="268" spans="18:35" s="383" customFormat="1" ht="17.25">
      <c r="R268" s="382"/>
      <c r="S268" s="382"/>
      <c r="T268" s="382"/>
      <c r="U268" s="382"/>
      <c r="V268" s="382"/>
      <c r="W268" s="382"/>
      <c r="X268" s="382"/>
      <c r="Y268" s="382"/>
      <c r="Z268" s="382"/>
      <c r="AA268" s="382"/>
      <c r="AB268" s="382"/>
      <c r="AC268" s="382"/>
      <c r="AD268" s="382"/>
      <c r="AE268" s="382"/>
      <c r="AF268" s="382"/>
      <c r="AG268" s="382"/>
      <c r="AH268" s="382"/>
      <c r="AI268" s="382"/>
    </row>
    <row r="269" spans="18:35" s="383" customFormat="1" ht="17.25">
      <c r="R269" s="382"/>
      <c r="S269" s="382"/>
      <c r="T269" s="382"/>
      <c r="U269" s="382"/>
      <c r="V269" s="382"/>
      <c r="W269" s="382"/>
      <c r="X269" s="382"/>
      <c r="Y269" s="382"/>
      <c r="Z269" s="382"/>
      <c r="AA269" s="382"/>
      <c r="AB269" s="382"/>
      <c r="AC269" s="382"/>
      <c r="AD269" s="382"/>
      <c r="AE269" s="382"/>
      <c r="AF269" s="382"/>
      <c r="AG269" s="382"/>
      <c r="AH269" s="382"/>
      <c r="AI269" s="382"/>
    </row>
    <row r="270" spans="18:35" s="383" customFormat="1" ht="17.25">
      <c r="R270" s="382"/>
      <c r="S270" s="382"/>
      <c r="T270" s="382"/>
      <c r="U270" s="382"/>
      <c r="V270" s="382"/>
      <c r="W270" s="382"/>
      <c r="X270" s="382"/>
      <c r="Y270" s="382"/>
      <c r="Z270" s="382"/>
      <c r="AA270" s="382"/>
      <c r="AB270" s="382"/>
      <c r="AC270" s="382"/>
      <c r="AD270" s="382"/>
      <c r="AE270" s="382"/>
      <c r="AF270" s="382"/>
      <c r="AG270" s="382"/>
      <c r="AH270" s="382"/>
      <c r="AI270" s="382"/>
    </row>
    <row r="271" spans="18:35" s="383" customFormat="1" ht="17.25">
      <c r="R271" s="382"/>
      <c r="S271" s="382"/>
      <c r="T271" s="382"/>
      <c r="U271" s="382"/>
      <c r="V271" s="382"/>
      <c r="W271" s="382"/>
      <c r="X271" s="382"/>
      <c r="Y271" s="382"/>
      <c r="Z271" s="382"/>
      <c r="AA271" s="382"/>
      <c r="AB271" s="382"/>
      <c r="AC271" s="382"/>
      <c r="AD271" s="382"/>
      <c r="AE271" s="382"/>
      <c r="AF271" s="382"/>
      <c r="AG271" s="382"/>
      <c r="AH271" s="382"/>
      <c r="AI271" s="382"/>
    </row>
    <row r="272" spans="18:35" s="383" customFormat="1" ht="17.25">
      <c r="R272" s="382"/>
      <c r="S272" s="382"/>
      <c r="T272" s="382"/>
      <c r="U272" s="382"/>
      <c r="V272" s="382"/>
      <c r="W272" s="382"/>
      <c r="X272" s="382"/>
      <c r="Y272" s="382"/>
      <c r="Z272" s="382"/>
      <c r="AA272" s="382"/>
      <c r="AB272" s="382"/>
      <c r="AC272" s="382"/>
      <c r="AD272" s="382"/>
      <c r="AE272" s="382"/>
      <c r="AF272" s="382"/>
      <c r="AG272" s="382"/>
      <c r="AH272" s="382"/>
      <c r="AI272" s="382"/>
    </row>
    <row r="273" spans="18:35" s="383" customFormat="1" ht="17.25">
      <c r="R273" s="382"/>
      <c r="S273" s="382"/>
      <c r="T273" s="382"/>
      <c r="U273" s="382"/>
      <c r="V273" s="382"/>
      <c r="W273" s="382"/>
      <c r="X273" s="382"/>
      <c r="Y273" s="382"/>
      <c r="Z273" s="382"/>
      <c r="AA273" s="382"/>
      <c r="AB273" s="382"/>
      <c r="AC273" s="382"/>
      <c r="AD273" s="382"/>
      <c r="AE273" s="382"/>
      <c r="AF273" s="382"/>
      <c r="AG273" s="382"/>
      <c r="AH273" s="382"/>
      <c r="AI273" s="382"/>
    </row>
    <row r="274" spans="18:35" s="383" customFormat="1" ht="17.25">
      <c r="R274" s="382"/>
      <c r="S274" s="382"/>
      <c r="T274" s="382"/>
      <c r="U274" s="382"/>
      <c r="V274" s="382"/>
      <c r="W274" s="382"/>
      <c r="X274" s="382"/>
      <c r="Y274" s="382"/>
      <c r="Z274" s="382"/>
      <c r="AA274" s="382"/>
      <c r="AB274" s="382"/>
      <c r="AC274" s="382"/>
      <c r="AD274" s="382"/>
      <c r="AE274" s="382"/>
      <c r="AF274" s="382"/>
      <c r="AG274" s="382"/>
      <c r="AH274" s="382"/>
      <c r="AI274" s="382"/>
    </row>
    <row r="275" spans="18:35" s="383" customFormat="1" ht="17.25">
      <c r="R275" s="382"/>
      <c r="S275" s="382"/>
      <c r="T275" s="382"/>
      <c r="U275" s="382"/>
      <c r="V275" s="382"/>
      <c r="W275" s="382"/>
      <c r="X275" s="382"/>
      <c r="Y275" s="382"/>
      <c r="Z275" s="382"/>
      <c r="AA275" s="382"/>
      <c r="AB275" s="382"/>
      <c r="AC275" s="382"/>
      <c r="AD275" s="382"/>
      <c r="AE275" s="382"/>
      <c r="AF275" s="382"/>
      <c r="AG275" s="382"/>
      <c r="AH275" s="382"/>
      <c r="AI275" s="382"/>
    </row>
    <row r="276" spans="18:35" s="383" customFormat="1" ht="17.25">
      <c r="R276" s="382"/>
      <c r="S276" s="382"/>
      <c r="T276" s="382"/>
      <c r="U276" s="382"/>
      <c r="V276" s="382"/>
      <c r="W276" s="382"/>
      <c r="X276" s="382"/>
      <c r="Y276" s="382"/>
      <c r="Z276" s="382"/>
      <c r="AA276" s="382"/>
      <c r="AB276" s="382"/>
      <c r="AC276" s="382"/>
      <c r="AD276" s="382"/>
      <c r="AE276" s="382"/>
      <c r="AF276" s="382"/>
      <c r="AG276" s="382"/>
      <c r="AH276" s="382"/>
      <c r="AI276" s="382"/>
    </row>
    <row r="277" spans="18:35" s="383" customFormat="1" ht="17.25">
      <c r="R277" s="382"/>
      <c r="S277" s="382"/>
      <c r="T277" s="382"/>
      <c r="U277" s="382"/>
      <c r="V277" s="382"/>
      <c r="W277" s="382"/>
      <c r="X277" s="382"/>
      <c r="Y277" s="382"/>
      <c r="Z277" s="382"/>
      <c r="AA277" s="382"/>
      <c r="AB277" s="382"/>
      <c r="AC277" s="382"/>
      <c r="AD277" s="382"/>
      <c r="AE277" s="382"/>
      <c r="AF277" s="382"/>
      <c r="AG277" s="382"/>
      <c r="AH277" s="382"/>
      <c r="AI277" s="382"/>
    </row>
    <row r="278" spans="18:35" s="383" customFormat="1" ht="17.25">
      <c r="R278" s="382"/>
      <c r="S278" s="382"/>
      <c r="T278" s="382"/>
      <c r="U278" s="382"/>
      <c r="V278" s="382"/>
      <c r="W278" s="382"/>
      <c r="X278" s="382"/>
      <c r="Y278" s="382"/>
      <c r="Z278" s="382"/>
      <c r="AA278" s="382"/>
      <c r="AB278" s="382"/>
      <c r="AC278" s="382"/>
      <c r="AD278" s="382"/>
      <c r="AE278" s="382"/>
      <c r="AF278" s="382"/>
      <c r="AG278" s="382"/>
      <c r="AH278" s="382"/>
      <c r="AI278" s="382"/>
    </row>
    <row r="279" spans="18:35" s="383" customFormat="1" ht="17.25">
      <c r="R279" s="382"/>
      <c r="S279" s="382"/>
      <c r="T279" s="382"/>
      <c r="U279" s="382"/>
      <c r="V279" s="382"/>
      <c r="W279" s="382"/>
      <c r="X279" s="382"/>
      <c r="Y279" s="382"/>
      <c r="Z279" s="382"/>
      <c r="AA279" s="382"/>
      <c r="AB279" s="382"/>
      <c r="AC279" s="382"/>
      <c r="AD279" s="382"/>
      <c r="AE279" s="382"/>
      <c r="AF279" s="382"/>
      <c r="AG279" s="382"/>
      <c r="AH279" s="382"/>
      <c r="AI279" s="382"/>
    </row>
    <row r="280" spans="18:35" s="383" customFormat="1" ht="17.25">
      <c r="R280" s="382"/>
      <c r="S280" s="382"/>
      <c r="T280" s="382"/>
      <c r="U280" s="382"/>
      <c r="V280" s="382"/>
      <c r="W280" s="382"/>
      <c r="X280" s="382"/>
      <c r="Y280" s="382"/>
      <c r="Z280" s="382"/>
      <c r="AA280" s="382"/>
      <c r="AB280" s="382"/>
      <c r="AC280" s="382"/>
      <c r="AD280" s="382"/>
      <c r="AE280" s="382"/>
      <c r="AF280" s="382"/>
      <c r="AG280" s="382"/>
      <c r="AH280" s="382"/>
      <c r="AI280" s="382"/>
    </row>
    <row r="281" spans="18:35" s="383" customFormat="1" ht="17.25">
      <c r="R281" s="382"/>
      <c r="S281" s="382"/>
      <c r="T281" s="382"/>
      <c r="U281" s="382"/>
      <c r="V281" s="382"/>
      <c r="W281" s="382"/>
      <c r="X281" s="382"/>
      <c r="Y281" s="382"/>
      <c r="Z281" s="382"/>
      <c r="AA281" s="382"/>
      <c r="AB281" s="382"/>
      <c r="AC281" s="382"/>
      <c r="AD281" s="382"/>
      <c r="AE281" s="382"/>
      <c r="AF281" s="382"/>
      <c r="AG281" s="382"/>
      <c r="AH281" s="382"/>
      <c r="AI281" s="382"/>
    </row>
    <row r="282" spans="18:35" s="383" customFormat="1" ht="17.25">
      <c r="R282" s="382"/>
      <c r="S282" s="382"/>
      <c r="T282" s="382"/>
      <c r="U282" s="382"/>
      <c r="V282" s="382"/>
      <c r="W282" s="382"/>
      <c r="X282" s="382"/>
      <c r="Y282" s="382"/>
      <c r="Z282" s="382"/>
      <c r="AA282" s="382"/>
      <c r="AB282" s="382"/>
      <c r="AC282" s="382"/>
      <c r="AD282" s="382"/>
      <c r="AE282" s="382"/>
      <c r="AF282" s="382"/>
      <c r="AG282" s="382"/>
      <c r="AH282" s="382"/>
      <c r="AI282" s="382"/>
    </row>
    <row r="283" spans="18:35" s="383" customFormat="1" ht="17.25">
      <c r="R283" s="382"/>
      <c r="S283" s="382"/>
      <c r="T283" s="382"/>
      <c r="U283" s="382"/>
      <c r="V283" s="382"/>
      <c r="W283" s="382"/>
      <c r="X283" s="382"/>
      <c r="Y283" s="382"/>
      <c r="Z283" s="382"/>
      <c r="AA283" s="382"/>
      <c r="AB283" s="382"/>
      <c r="AC283" s="382"/>
      <c r="AD283" s="382"/>
      <c r="AE283" s="382"/>
      <c r="AF283" s="382"/>
      <c r="AG283" s="382"/>
      <c r="AH283" s="382"/>
      <c r="AI283" s="382"/>
    </row>
    <row r="284" spans="18:35" s="383" customFormat="1" ht="17.25">
      <c r="R284" s="382"/>
      <c r="S284" s="382"/>
      <c r="T284" s="382"/>
      <c r="U284" s="382"/>
      <c r="V284" s="382"/>
      <c r="W284" s="382"/>
      <c r="X284" s="382"/>
      <c r="Y284" s="382"/>
      <c r="Z284" s="382"/>
      <c r="AA284" s="382"/>
      <c r="AB284" s="382"/>
      <c r="AC284" s="382"/>
      <c r="AD284" s="382"/>
      <c r="AE284" s="382"/>
      <c r="AF284" s="382"/>
      <c r="AG284" s="382"/>
      <c r="AH284" s="382"/>
      <c r="AI284" s="382"/>
    </row>
    <row r="285" spans="18:35" s="383" customFormat="1" ht="17.25">
      <c r="R285" s="382"/>
      <c r="S285" s="382"/>
      <c r="T285" s="382"/>
      <c r="U285" s="382"/>
      <c r="V285" s="382"/>
      <c r="W285" s="382"/>
      <c r="X285" s="382"/>
      <c r="Y285" s="382"/>
      <c r="Z285" s="382"/>
      <c r="AA285" s="382"/>
      <c r="AB285" s="382"/>
      <c r="AC285" s="382"/>
      <c r="AD285" s="382"/>
      <c r="AE285" s="382"/>
      <c r="AF285" s="382"/>
      <c r="AG285" s="382"/>
      <c r="AH285" s="382"/>
      <c r="AI285" s="382"/>
    </row>
    <row r="286" spans="18:35" s="383" customFormat="1" ht="17.25">
      <c r="R286" s="382"/>
      <c r="S286" s="382"/>
      <c r="T286" s="382"/>
      <c r="U286" s="382"/>
      <c r="V286" s="382"/>
      <c r="W286" s="382"/>
      <c r="X286" s="382"/>
      <c r="Y286" s="382"/>
      <c r="Z286" s="382"/>
      <c r="AA286" s="382"/>
      <c r="AB286" s="382"/>
      <c r="AC286" s="382"/>
      <c r="AD286" s="382"/>
      <c r="AE286" s="382"/>
      <c r="AF286" s="382"/>
      <c r="AG286" s="382"/>
      <c r="AH286" s="382"/>
      <c r="AI286" s="382"/>
    </row>
    <row r="287" spans="18:35" s="383" customFormat="1" ht="17.25">
      <c r="R287" s="382"/>
      <c r="S287" s="382"/>
      <c r="T287" s="382"/>
      <c r="U287" s="382"/>
      <c r="V287" s="382"/>
      <c r="W287" s="382"/>
      <c r="X287" s="382"/>
      <c r="Y287" s="382"/>
      <c r="Z287" s="382"/>
      <c r="AA287" s="382"/>
      <c r="AB287" s="382"/>
      <c r="AC287" s="382"/>
      <c r="AD287" s="382"/>
      <c r="AE287" s="382"/>
      <c r="AF287" s="382"/>
      <c r="AG287" s="382"/>
      <c r="AH287" s="382"/>
      <c r="AI287" s="382"/>
    </row>
    <row r="288" spans="18:35" s="383" customFormat="1" ht="17.25">
      <c r="R288" s="382"/>
      <c r="S288" s="382"/>
      <c r="T288" s="382"/>
      <c r="U288" s="382"/>
      <c r="V288" s="382"/>
      <c r="W288" s="382"/>
      <c r="X288" s="382"/>
      <c r="Y288" s="382"/>
      <c r="Z288" s="382"/>
      <c r="AA288" s="382"/>
      <c r="AB288" s="382"/>
      <c r="AC288" s="382"/>
      <c r="AD288" s="382"/>
      <c r="AE288" s="382"/>
      <c r="AF288" s="382"/>
      <c r="AG288" s="382"/>
      <c r="AH288" s="382"/>
      <c r="AI288" s="382"/>
    </row>
    <row r="289" spans="18:35" s="383" customFormat="1" ht="17.25">
      <c r="R289" s="382"/>
      <c r="S289" s="382"/>
      <c r="T289" s="382"/>
      <c r="U289" s="382"/>
      <c r="V289" s="382"/>
      <c r="W289" s="382"/>
      <c r="X289" s="382"/>
      <c r="Y289" s="382"/>
      <c r="Z289" s="382"/>
      <c r="AA289" s="382"/>
      <c r="AB289" s="382"/>
      <c r="AC289" s="382"/>
      <c r="AD289" s="382"/>
      <c r="AE289" s="382"/>
      <c r="AF289" s="382"/>
      <c r="AG289" s="382"/>
      <c r="AH289" s="382"/>
      <c r="AI289" s="382"/>
    </row>
    <row r="290" spans="18:35" s="383" customFormat="1" ht="17.25">
      <c r="R290" s="382"/>
      <c r="S290" s="382"/>
      <c r="T290" s="382"/>
      <c r="U290" s="382"/>
      <c r="V290" s="382"/>
      <c r="W290" s="382"/>
      <c r="X290" s="382"/>
      <c r="Y290" s="382"/>
      <c r="Z290" s="382"/>
      <c r="AA290" s="382"/>
      <c r="AB290" s="382"/>
      <c r="AC290" s="382"/>
      <c r="AD290" s="382"/>
      <c r="AE290" s="382"/>
      <c r="AF290" s="382"/>
      <c r="AG290" s="382"/>
      <c r="AH290" s="382"/>
      <c r="AI290" s="382"/>
    </row>
    <row r="291" spans="18:35" s="383" customFormat="1" ht="17.25">
      <c r="R291" s="382"/>
      <c r="S291" s="382"/>
      <c r="T291" s="382"/>
      <c r="U291" s="382"/>
      <c r="V291" s="382"/>
      <c r="W291" s="382"/>
      <c r="X291" s="382"/>
      <c r="Y291" s="382"/>
      <c r="Z291" s="382"/>
      <c r="AA291" s="382"/>
      <c r="AB291" s="382"/>
      <c r="AC291" s="382"/>
      <c r="AD291" s="382"/>
      <c r="AE291" s="382"/>
      <c r="AF291" s="382"/>
      <c r="AG291" s="382"/>
      <c r="AH291" s="382"/>
      <c r="AI291" s="382"/>
    </row>
    <row r="292" spans="18:35" s="383" customFormat="1" ht="17.25">
      <c r="R292" s="382"/>
      <c r="S292" s="382"/>
      <c r="T292" s="382"/>
      <c r="U292" s="382"/>
      <c r="V292" s="382"/>
      <c r="W292" s="382"/>
      <c r="X292" s="382"/>
      <c r="Y292" s="382"/>
      <c r="Z292" s="382"/>
      <c r="AA292" s="382"/>
      <c r="AB292" s="382"/>
      <c r="AC292" s="382"/>
      <c r="AD292" s="382"/>
      <c r="AE292" s="382"/>
      <c r="AF292" s="382"/>
      <c r="AG292" s="382"/>
      <c r="AH292" s="382"/>
      <c r="AI292" s="382"/>
    </row>
    <row r="293" spans="18:35" s="383" customFormat="1" ht="17.25">
      <c r="R293" s="382"/>
      <c r="S293" s="382"/>
      <c r="T293" s="382"/>
      <c r="U293" s="382"/>
      <c r="V293" s="382"/>
      <c r="W293" s="382"/>
      <c r="X293" s="382"/>
      <c r="Y293" s="382"/>
      <c r="Z293" s="382"/>
      <c r="AA293" s="382"/>
      <c r="AB293" s="382"/>
      <c r="AC293" s="382"/>
      <c r="AD293" s="382"/>
      <c r="AE293" s="382"/>
      <c r="AF293" s="382"/>
      <c r="AG293" s="382"/>
      <c r="AH293" s="382"/>
      <c r="AI293" s="382"/>
    </row>
    <row r="294" spans="18:35" s="383" customFormat="1" ht="17.25">
      <c r="R294" s="382"/>
      <c r="S294" s="382"/>
      <c r="T294" s="382"/>
      <c r="U294" s="382"/>
      <c r="V294" s="382"/>
      <c r="W294" s="382"/>
      <c r="X294" s="382"/>
      <c r="Y294" s="382"/>
      <c r="Z294" s="382"/>
      <c r="AA294" s="382"/>
      <c r="AB294" s="382"/>
      <c r="AC294" s="382"/>
      <c r="AD294" s="382"/>
      <c r="AE294" s="382"/>
      <c r="AF294" s="382"/>
      <c r="AG294" s="382"/>
      <c r="AH294" s="382"/>
      <c r="AI294" s="382"/>
    </row>
    <row r="295" spans="18:35" s="383" customFormat="1" ht="17.25">
      <c r="R295" s="382"/>
      <c r="S295" s="382"/>
      <c r="T295" s="382"/>
      <c r="U295" s="382"/>
      <c r="V295" s="382"/>
      <c r="W295" s="382"/>
      <c r="X295" s="382"/>
      <c r="Y295" s="382"/>
      <c r="Z295" s="382"/>
      <c r="AA295" s="382"/>
      <c r="AB295" s="382"/>
      <c r="AC295" s="382"/>
      <c r="AD295" s="382"/>
      <c r="AE295" s="382"/>
      <c r="AF295" s="382"/>
      <c r="AG295" s="382"/>
      <c r="AH295" s="382"/>
      <c r="AI295" s="382"/>
    </row>
    <row r="296" spans="18:35" s="383" customFormat="1" ht="17.25">
      <c r="R296" s="382"/>
      <c r="S296" s="382"/>
      <c r="T296" s="382"/>
      <c r="U296" s="382"/>
      <c r="V296" s="382"/>
      <c r="W296" s="382"/>
      <c r="X296" s="382"/>
      <c r="Y296" s="382"/>
      <c r="Z296" s="382"/>
      <c r="AA296" s="382"/>
      <c r="AB296" s="382"/>
      <c r="AC296" s="382"/>
      <c r="AD296" s="382"/>
      <c r="AE296" s="382"/>
      <c r="AF296" s="382"/>
      <c r="AG296" s="382"/>
      <c r="AH296" s="382"/>
      <c r="AI296" s="382"/>
    </row>
    <row r="297" spans="18:35" s="383" customFormat="1" ht="17.25">
      <c r="R297" s="382"/>
      <c r="S297" s="382"/>
      <c r="T297" s="382"/>
      <c r="U297" s="382"/>
      <c r="V297" s="382"/>
      <c r="W297" s="382"/>
      <c r="X297" s="382"/>
      <c r="Y297" s="382"/>
      <c r="Z297" s="382"/>
      <c r="AA297" s="382"/>
      <c r="AB297" s="382"/>
      <c r="AC297" s="382"/>
      <c r="AD297" s="382"/>
      <c r="AE297" s="382"/>
      <c r="AF297" s="382"/>
      <c r="AG297" s="382"/>
      <c r="AH297" s="382"/>
      <c r="AI297" s="382"/>
    </row>
    <row r="298" spans="18:35" s="383" customFormat="1" ht="17.25">
      <c r="R298" s="382"/>
      <c r="S298" s="382"/>
      <c r="T298" s="382"/>
      <c r="U298" s="382"/>
      <c r="V298" s="382"/>
      <c r="W298" s="382"/>
      <c r="X298" s="382"/>
      <c r="Y298" s="382"/>
      <c r="Z298" s="382"/>
      <c r="AA298" s="382"/>
      <c r="AB298" s="382"/>
      <c r="AC298" s="382"/>
      <c r="AD298" s="382"/>
      <c r="AE298" s="382"/>
      <c r="AF298" s="382"/>
      <c r="AG298" s="382"/>
      <c r="AH298" s="382"/>
      <c r="AI298" s="382"/>
    </row>
    <row r="299" spans="18:35" s="383" customFormat="1" ht="17.25">
      <c r="R299" s="382"/>
      <c r="S299" s="382"/>
      <c r="T299" s="382"/>
      <c r="U299" s="382"/>
      <c r="V299" s="382"/>
      <c r="W299" s="382"/>
      <c r="X299" s="382"/>
      <c r="Y299" s="382"/>
      <c r="Z299" s="382"/>
      <c r="AA299" s="382"/>
      <c r="AB299" s="382"/>
      <c r="AC299" s="382"/>
      <c r="AD299" s="382"/>
      <c r="AE299" s="382"/>
      <c r="AF299" s="382"/>
      <c r="AG299" s="382"/>
      <c r="AH299" s="382"/>
      <c r="AI299" s="382"/>
    </row>
    <row r="300" spans="18:35" s="383" customFormat="1" ht="17.25">
      <c r="R300" s="382"/>
      <c r="S300" s="382"/>
      <c r="T300" s="382"/>
      <c r="U300" s="382"/>
      <c r="V300" s="382"/>
      <c r="W300" s="382"/>
      <c r="X300" s="382"/>
      <c r="Y300" s="382"/>
      <c r="Z300" s="382"/>
      <c r="AA300" s="382"/>
      <c r="AB300" s="382"/>
      <c r="AC300" s="382"/>
      <c r="AD300" s="382"/>
      <c r="AE300" s="382"/>
      <c r="AF300" s="382"/>
      <c r="AG300" s="382"/>
      <c r="AH300" s="382"/>
      <c r="AI300" s="382"/>
    </row>
    <row r="301" spans="18:35" s="383" customFormat="1" ht="17.25">
      <c r="R301" s="382"/>
      <c r="S301" s="382"/>
      <c r="T301" s="382"/>
      <c r="U301" s="382"/>
      <c r="V301" s="382"/>
      <c r="W301" s="382"/>
      <c r="X301" s="382"/>
      <c r="Y301" s="382"/>
      <c r="Z301" s="382"/>
      <c r="AA301" s="382"/>
      <c r="AB301" s="382"/>
      <c r="AC301" s="382"/>
      <c r="AD301" s="382"/>
      <c r="AE301" s="382"/>
      <c r="AF301" s="382"/>
      <c r="AG301" s="382"/>
      <c r="AH301" s="382"/>
      <c r="AI301" s="382"/>
    </row>
    <row r="302" spans="18:35" s="383" customFormat="1" ht="17.25">
      <c r="R302" s="382"/>
      <c r="S302" s="382"/>
      <c r="T302" s="382"/>
      <c r="U302" s="382"/>
      <c r="V302" s="382"/>
      <c r="W302" s="382"/>
      <c r="X302" s="382"/>
      <c r="Y302" s="382"/>
      <c r="Z302" s="382"/>
      <c r="AA302" s="382"/>
      <c r="AB302" s="382"/>
      <c r="AC302" s="382"/>
      <c r="AD302" s="382"/>
      <c r="AE302" s="382"/>
      <c r="AF302" s="382"/>
      <c r="AG302" s="382"/>
      <c r="AH302" s="382"/>
      <c r="AI302" s="382"/>
    </row>
    <row r="303" spans="18:35" s="383" customFormat="1" ht="17.25">
      <c r="R303" s="382"/>
      <c r="S303" s="382"/>
      <c r="T303" s="382"/>
      <c r="U303" s="382"/>
      <c r="V303" s="382"/>
      <c r="W303" s="382"/>
      <c r="X303" s="382"/>
      <c r="Y303" s="382"/>
      <c r="Z303" s="382"/>
      <c r="AA303" s="382"/>
      <c r="AB303" s="382"/>
      <c r="AC303" s="382"/>
      <c r="AD303" s="382"/>
      <c r="AE303" s="382"/>
      <c r="AF303" s="382"/>
      <c r="AG303" s="382"/>
      <c r="AH303" s="382"/>
      <c r="AI303" s="382"/>
    </row>
    <row r="304" spans="18:35" s="383" customFormat="1" ht="17.25">
      <c r="R304" s="382"/>
      <c r="S304" s="382"/>
      <c r="T304" s="382"/>
      <c r="U304" s="382"/>
      <c r="V304" s="382"/>
      <c r="W304" s="382"/>
      <c r="X304" s="382"/>
      <c r="Y304" s="382"/>
      <c r="Z304" s="382"/>
      <c r="AA304" s="382"/>
      <c r="AB304" s="382"/>
      <c r="AC304" s="382"/>
      <c r="AD304" s="382"/>
      <c r="AE304" s="382"/>
      <c r="AF304" s="382"/>
      <c r="AG304" s="382"/>
      <c r="AH304" s="382"/>
      <c r="AI304" s="382"/>
    </row>
    <row r="305" spans="18:35" s="383" customFormat="1" ht="17.25">
      <c r="R305" s="382"/>
      <c r="S305" s="382"/>
      <c r="T305" s="382"/>
      <c r="U305" s="382"/>
      <c r="V305" s="382"/>
      <c r="W305" s="382"/>
      <c r="X305" s="382"/>
      <c r="Y305" s="382"/>
      <c r="Z305" s="382"/>
      <c r="AA305" s="382"/>
      <c r="AB305" s="382"/>
      <c r="AC305" s="382"/>
      <c r="AD305" s="382"/>
      <c r="AE305" s="382"/>
      <c r="AF305" s="382"/>
      <c r="AG305" s="382"/>
      <c r="AH305" s="382"/>
      <c r="AI305" s="382"/>
    </row>
    <row r="306" spans="18:35" s="383" customFormat="1" ht="17.25">
      <c r="R306" s="382"/>
      <c r="S306" s="382"/>
      <c r="T306" s="382"/>
      <c r="U306" s="382"/>
      <c r="V306" s="382"/>
      <c r="W306" s="382"/>
      <c r="X306" s="382"/>
      <c r="Y306" s="382"/>
      <c r="Z306" s="382"/>
      <c r="AA306" s="382"/>
      <c r="AB306" s="382"/>
      <c r="AC306" s="382"/>
      <c r="AD306" s="382"/>
      <c r="AE306" s="382"/>
      <c r="AF306" s="382"/>
      <c r="AG306" s="382"/>
      <c r="AH306" s="382"/>
      <c r="AI306" s="382"/>
    </row>
    <row r="307" spans="18:35" s="383" customFormat="1" ht="17.25">
      <c r="R307" s="382"/>
      <c r="S307" s="382"/>
      <c r="T307" s="382"/>
      <c r="U307" s="382"/>
      <c r="V307" s="382"/>
      <c r="W307" s="382"/>
      <c r="X307" s="382"/>
      <c r="Y307" s="382"/>
      <c r="Z307" s="382"/>
      <c r="AA307" s="382"/>
      <c r="AB307" s="382"/>
      <c r="AC307" s="382"/>
      <c r="AD307" s="382"/>
      <c r="AE307" s="382"/>
      <c r="AF307" s="382"/>
      <c r="AG307" s="382"/>
      <c r="AH307" s="382"/>
      <c r="AI307" s="382"/>
    </row>
    <row r="308" spans="18:35" s="383" customFormat="1" ht="17.25">
      <c r="R308" s="382"/>
      <c r="S308" s="382"/>
      <c r="T308" s="382"/>
      <c r="U308" s="382"/>
      <c r="V308" s="382"/>
      <c r="W308" s="382"/>
      <c r="X308" s="382"/>
      <c r="Y308" s="382"/>
      <c r="Z308" s="382"/>
      <c r="AA308" s="382"/>
      <c r="AB308" s="382"/>
      <c r="AC308" s="382"/>
      <c r="AD308" s="382"/>
      <c r="AE308" s="382"/>
      <c r="AF308" s="382"/>
      <c r="AG308" s="382"/>
      <c r="AH308" s="382"/>
      <c r="AI308" s="382"/>
    </row>
    <row r="309" spans="18:35" s="383" customFormat="1" ht="17.25">
      <c r="R309" s="382"/>
      <c r="S309" s="382"/>
      <c r="T309" s="382"/>
      <c r="U309" s="382"/>
      <c r="V309" s="382"/>
      <c r="W309" s="382"/>
      <c r="X309" s="382"/>
      <c r="Y309" s="382"/>
      <c r="Z309" s="382"/>
      <c r="AA309" s="382"/>
      <c r="AB309" s="382"/>
      <c r="AC309" s="382"/>
      <c r="AD309" s="382"/>
      <c r="AE309" s="382"/>
      <c r="AF309" s="382"/>
      <c r="AG309" s="382"/>
      <c r="AH309" s="382"/>
      <c r="AI309" s="382"/>
    </row>
    <row r="310" spans="18:35" s="383" customFormat="1" ht="17.25">
      <c r="R310" s="382"/>
      <c r="S310" s="382"/>
      <c r="T310" s="382"/>
      <c r="U310" s="382"/>
      <c r="V310" s="382"/>
      <c r="W310" s="382"/>
      <c r="X310" s="382"/>
      <c r="Y310" s="382"/>
      <c r="Z310" s="382"/>
      <c r="AA310" s="382"/>
      <c r="AB310" s="382"/>
      <c r="AC310" s="382"/>
      <c r="AD310" s="382"/>
      <c r="AE310" s="382"/>
      <c r="AF310" s="382"/>
      <c r="AG310" s="382"/>
      <c r="AH310" s="382"/>
      <c r="AI310" s="382"/>
    </row>
    <row r="311" spans="18:35" s="383" customFormat="1" ht="17.25">
      <c r="R311" s="382"/>
      <c r="S311" s="382"/>
      <c r="T311" s="382"/>
      <c r="U311" s="382"/>
      <c r="V311" s="382"/>
      <c r="W311" s="382"/>
      <c r="X311" s="382"/>
      <c r="Y311" s="382"/>
      <c r="Z311" s="382"/>
      <c r="AA311" s="382"/>
      <c r="AB311" s="382"/>
      <c r="AC311" s="382"/>
      <c r="AD311" s="382"/>
      <c r="AE311" s="382"/>
      <c r="AF311" s="382"/>
      <c r="AG311" s="382"/>
      <c r="AH311" s="382"/>
      <c r="AI311" s="382"/>
    </row>
    <row r="312" spans="18:35" s="383" customFormat="1" ht="17.25">
      <c r="R312" s="382"/>
      <c r="S312" s="382"/>
      <c r="T312" s="382"/>
      <c r="U312" s="382"/>
      <c r="V312" s="382"/>
      <c r="W312" s="382"/>
      <c r="X312" s="382"/>
      <c r="Y312" s="382"/>
      <c r="Z312" s="382"/>
      <c r="AA312" s="382"/>
      <c r="AB312" s="382"/>
      <c r="AC312" s="382"/>
      <c r="AD312" s="382"/>
      <c r="AE312" s="382"/>
      <c r="AF312" s="382"/>
      <c r="AG312" s="382"/>
      <c r="AH312" s="382"/>
      <c r="AI312" s="382"/>
    </row>
    <row r="313" spans="18:35" s="383" customFormat="1" ht="17.25">
      <c r="R313" s="382"/>
      <c r="S313" s="382"/>
      <c r="T313" s="382"/>
      <c r="U313" s="382"/>
      <c r="V313" s="382"/>
      <c r="W313" s="382"/>
      <c r="X313" s="382"/>
      <c r="Y313" s="382"/>
      <c r="Z313" s="382"/>
      <c r="AA313" s="382"/>
      <c r="AB313" s="382"/>
      <c r="AC313" s="382"/>
      <c r="AD313" s="382"/>
      <c r="AE313" s="382"/>
      <c r="AF313" s="382"/>
      <c r="AG313" s="382"/>
      <c r="AH313" s="382"/>
      <c r="AI313" s="382"/>
    </row>
    <row r="314" spans="18:35" s="383" customFormat="1" ht="17.25">
      <c r="R314" s="382"/>
      <c r="S314" s="382"/>
      <c r="T314" s="382"/>
      <c r="U314" s="382"/>
      <c r="V314" s="382"/>
      <c r="W314" s="382"/>
      <c r="X314" s="382"/>
      <c r="Y314" s="382"/>
      <c r="Z314" s="382"/>
      <c r="AA314" s="382"/>
      <c r="AB314" s="382"/>
      <c r="AC314" s="382"/>
      <c r="AD314" s="382"/>
      <c r="AE314" s="382"/>
      <c r="AF314" s="382"/>
      <c r="AG314" s="382"/>
      <c r="AH314" s="382"/>
      <c r="AI314" s="382"/>
    </row>
    <row r="315" spans="18:35" s="383" customFormat="1" ht="17.25">
      <c r="R315" s="382"/>
      <c r="S315" s="382"/>
      <c r="T315" s="382"/>
      <c r="U315" s="382"/>
      <c r="V315" s="382"/>
      <c r="W315" s="382"/>
      <c r="X315" s="382"/>
      <c r="Y315" s="382"/>
      <c r="Z315" s="382"/>
      <c r="AA315" s="382"/>
      <c r="AB315" s="382"/>
      <c r="AC315" s="382"/>
      <c r="AD315" s="382"/>
      <c r="AE315" s="382"/>
      <c r="AF315" s="382"/>
      <c r="AG315" s="382"/>
      <c r="AH315" s="382"/>
      <c r="AI315" s="382"/>
    </row>
    <row r="316" spans="18:35" s="383" customFormat="1" ht="17.25">
      <c r="R316" s="382"/>
      <c r="S316" s="382"/>
      <c r="T316" s="382"/>
      <c r="U316" s="382"/>
      <c r="V316" s="382"/>
      <c r="W316" s="382"/>
      <c r="X316" s="382"/>
      <c r="Y316" s="382"/>
      <c r="Z316" s="382"/>
      <c r="AA316" s="382"/>
      <c r="AB316" s="382"/>
      <c r="AC316" s="382"/>
      <c r="AD316" s="382"/>
      <c r="AE316" s="382"/>
      <c r="AF316" s="382"/>
      <c r="AG316" s="382"/>
      <c r="AH316" s="382"/>
      <c r="AI316" s="382"/>
    </row>
  </sheetData>
  <mergeCells count="113">
    <mergeCell ref="A29:A30"/>
    <mergeCell ref="H29:I30"/>
    <mergeCell ref="K29:K30"/>
    <mergeCell ref="L29:L30"/>
    <mergeCell ref="M29:M30"/>
    <mergeCell ref="N29:N30"/>
    <mergeCell ref="O29:O30"/>
    <mergeCell ref="P29:P30"/>
    <mergeCell ref="A27:A28"/>
    <mergeCell ref="H27:I28"/>
    <mergeCell ref="K27:K28"/>
    <mergeCell ref="L27:L28"/>
    <mergeCell ref="M27:M28"/>
    <mergeCell ref="N27:N28"/>
    <mergeCell ref="O25:O26"/>
    <mergeCell ref="P25:P26"/>
    <mergeCell ref="A23:A24"/>
    <mergeCell ref="H23:I24"/>
    <mergeCell ref="K23:K24"/>
    <mergeCell ref="L23:L24"/>
    <mergeCell ref="M23:M24"/>
    <mergeCell ref="N23:N24"/>
    <mergeCell ref="O27:O28"/>
    <mergeCell ref="P27:P28"/>
    <mergeCell ref="O23:O24"/>
    <mergeCell ref="P23:P24"/>
    <mergeCell ref="A25:A26"/>
    <mergeCell ref="H25:I26"/>
    <mergeCell ref="K25:K26"/>
    <mergeCell ref="L25:L26"/>
    <mergeCell ref="M25:M26"/>
    <mergeCell ref="N25:N26"/>
    <mergeCell ref="A21:A22"/>
    <mergeCell ref="H21:I22"/>
    <mergeCell ref="K21:K22"/>
    <mergeCell ref="L21:L22"/>
    <mergeCell ref="M21:M22"/>
    <mergeCell ref="N21:N22"/>
    <mergeCell ref="O21:O22"/>
    <mergeCell ref="P21:P22"/>
    <mergeCell ref="A19:A20"/>
    <mergeCell ref="H19:I20"/>
    <mergeCell ref="K19:K20"/>
    <mergeCell ref="L19:L20"/>
    <mergeCell ref="M19:M20"/>
    <mergeCell ref="N19:N20"/>
    <mergeCell ref="O17:O18"/>
    <mergeCell ref="P17:P18"/>
    <mergeCell ref="A15:A16"/>
    <mergeCell ref="H15:I16"/>
    <mergeCell ref="K15:K16"/>
    <mergeCell ref="L15:L16"/>
    <mergeCell ref="M15:M16"/>
    <mergeCell ref="N15:N16"/>
    <mergeCell ref="O19:O20"/>
    <mergeCell ref="P19:P20"/>
    <mergeCell ref="O15:O16"/>
    <mergeCell ref="P15:P16"/>
    <mergeCell ref="A17:A18"/>
    <mergeCell ref="H17:I18"/>
    <mergeCell ref="K17:K18"/>
    <mergeCell ref="L17:L18"/>
    <mergeCell ref="M17:M18"/>
    <mergeCell ref="N17:N18"/>
    <mergeCell ref="A13:A14"/>
    <mergeCell ref="H13:I14"/>
    <mergeCell ref="K13:K14"/>
    <mergeCell ref="L13:L14"/>
    <mergeCell ref="M13:M14"/>
    <mergeCell ref="N13:N14"/>
    <mergeCell ref="O13:O14"/>
    <mergeCell ref="P13:P14"/>
    <mergeCell ref="A11:A12"/>
    <mergeCell ref="H11:I12"/>
    <mergeCell ref="K11:K12"/>
    <mergeCell ref="L11:L12"/>
    <mergeCell ref="M11:M12"/>
    <mergeCell ref="N11:N12"/>
    <mergeCell ref="O11:O12"/>
    <mergeCell ref="P11:P12"/>
    <mergeCell ref="O7:O8"/>
    <mergeCell ref="P7:P8"/>
    <mergeCell ref="A9:A10"/>
    <mergeCell ref="H9:I10"/>
    <mergeCell ref="K9:K10"/>
    <mergeCell ref="L9:L10"/>
    <mergeCell ref="M9:M10"/>
    <mergeCell ref="N9:N10"/>
    <mergeCell ref="O9:O10"/>
    <mergeCell ref="P9:P10"/>
    <mergeCell ref="A7:A8"/>
    <mergeCell ref="H7:I8"/>
    <mergeCell ref="K7:K8"/>
    <mergeCell ref="L7:L8"/>
    <mergeCell ref="M7:M8"/>
    <mergeCell ref="N7:N8"/>
    <mergeCell ref="O5:O6"/>
    <mergeCell ref="A6:B6"/>
    <mergeCell ref="H6:I6"/>
    <mergeCell ref="A1:P1"/>
    <mergeCell ref="A3:G3"/>
    <mergeCell ref="H3:J3"/>
    <mergeCell ref="K3:N3"/>
    <mergeCell ref="O3:P3"/>
    <mergeCell ref="A4:G4"/>
    <mergeCell ref="H4:J4"/>
    <mergeCell ref="K4:N4"/>
    <mergeCell ref="O4:P4"/>
    <mergeCell ref="A5:G5"/>
    <mergeCell ref="H5:J5"/>
    <mergeCell ref="K5:K6"/>
    <mergeCell ref="L5:L6"/>
    <mergeCell ref="N5:N6"/>
  </mergeCells>
  <phoneticPr fontId="14"/>
  <pageMargins left="0.51181102362204722" right="0" top="0.47244094488188981" bottom="0" header="0.31496062992125984" footer="0"/>
  <pageSetup paperSize="9" orientation="landscape" r:id="rId1"/>
  <headerFooter>
    <oddFooter xml:space="preserve">&amp;C&amp;"ＭＳ Ｐゴシック,太字"&amp;9例会・委員会カレンダー&amp;"ＭＳ Ｐゴシック,標準"&amp;10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6"/>
  <sheetViews>
    <sheetView topLeftCell="A6" zoomScale="90" zoomScaleNormal="90" workbookViewId="0">
      <selection activeCell="F36" sqref="F36"/>
    </sheetView>
  </sheetViews>
  <sheetFormatPr defaultRowHeight="13.5"/>
  <cols>
    <col min="1" max="1" width="20.125" style="113" customWidth="1"/>
    <col min="2" max="3" width="11.625" style="113" customWidth="1"/>
    <col min="4" max="11" width="10.875" style="113" customWidth="1"/>
    <col min="12" max="244" width="9" style="114"/>
    <col min="245" max="245" width="23.25" style="114" customWidth="1"/>
    <col min="246" max="247" width="10.75" style="114" customWidth="1"/>
    <col min="248" max="249" width="5.375" style="114" customWidth="1"/>
    <col min="250" max="250" width="10.75" style="114" customWidth="1"/>
    <col min="251" max="251" width="10.125" style="114" customWidth="1"/>
    <col min="252" max="253" width="10.75" style="114" customWidth="1"/>
    <col min="254" max="257" width="5.375" style="114" customWidth="1"/>
    <col min="258" max="258" width="10.75" style="114" customWidth="1"/>
    <col min="259" max="500" width="9" style="114"/>
    <col min="501" max="501" width="23.25" style="114" customWidth="1"/>
    <col min="502" max="503" width="10.75" style="114" customWidth="1"/>
    <col min="504" max="505" width="5.375" style="114" customWidth="1"/>
    <col min="506" max="506" width="10.75" style="114" customWidth="1"/>
    <col min="507" max="507" width="10.125" style="114" customWidth="1"/>
    <col min="508" max="509" width="10.75" style="114" customWidth="1"/>
    <col min="510" max="513" width="5.375" style="114" customWidth="1"/>
    <col min="514" max="514" width="10.75" style="114" customWidth="1"/>
    <col min="515" max="756" width="9" style="114"/>
    <col min="757" max="757" width="23.25" style="114" customWidth="1"/>
    <col min="758" max="759" width="10.75" style="114" customWidth="1"/>
    <col min="760" max="761" width="5.375" style="114" customWidth="1"/>
    <col min="762" max="762" width="10.75" style="114" customWidth="1"/>
    <col min="763" max="763" width="10.125" style="114" customWidth="1"/>
    <col min="764" max="765" width="10.75" style="114" customWidth="1"/>
    <col min="766" max="769" width="5.375" style="114" customWidth="1"/>
    <col min="770" max="770" width="10.75" style="114" customWidth="1"/>
    <col min="771" max="1012" width="9" style="114"/>
    <col min="1013" max="1013" width="23.25" style="114" customWidth="1"/>
    <col min="1014" max="1015" width="10.75" style="114" customWidth="1"/>
    <col min="1016" max="1017" width="5.375" style="114" customWidth="1"/>
    <col min="1018" max="1018" width="10.75" style="114" customWidth="1"/>
    <col min="1019" max="1019" width="10.125" style="114" customWidth="1"/>
    <col min="1020" max="1021" width="10.75" style="114" customWidth="1"/>
    <col min="1022" max="1025" width="5.375" style="114" customWidth="1"/>
    <col min="1026" max="1026" width="10.75" style="114" customWidth="1"/>
    <col min="1027" max="1268" width="9" style="114"/>
    <col min="1269" max="1269" width="23.25" style="114" customWidth="1"/>
    <col min="1270" max="1271" width="10.75" style="114" customWidth="1"/>
    <col min="1272" max="1273" width="5.375" style="114" customWidth="1"/>
    <col min="1274" max="1274" width="10.75" style="114" customWidth="1"/>
    <col min="1275" max="1275" width="10.125" style="114" customWidth="1"/>
    <col min="1276" max="1277" width="10.75" style="114" customWidth="1"/>
    <col min="1278" max="1281" width="5.375" style="114" customWidth="1"/>
    <col min="1282" max="1282" width="10.75" style="114" customWidth="1"/>
    <col min="1283" max="1524" width="9" style="114"/>
    <col min="1525" max="1525" width="23.25" style="114" customWidth="1"/>
    <col min="1526" max="1527" width="10.75" style="114" customWidth="1"/>
    <col min="1528" max="1529" width="5.375" style="114" customWidth="1"/>
    <col min="1530" max="1530" width="10.75" style="114" customWidth="1"/>
    <col min="1531" max="1531" width="10.125" style="114" customWidth="1"/>
    <col min="1532" max="1533" width="10.75" style="114" customWidth="1"/>
    <col min="1534" max="1537" width="5.375" style="114" customWidth="1"/>
    <col min="1538" max="1538" width="10.75" style="114" customWidth="1"/>
    <col min="1539" max="1780" width="9" style="114"/>
    <col min="1781" max="1781" width="23.25" style="114" customWidth="1"/>
    <col min="1782" max="1783" width="10.75" style="114" customWidth="1"/>
    <col min="1784" max="1785" width="5.375" style="114" customWidth="1"/>
    <col min="1786" max="1786" width="10.75" style="114" customWidth="1"/>
    <col min="1787" max="1787" width="10.125" style="114" customWidth="1"/>
    <col min="1788" max="1789" width="10.75" style="114" customWidth="1"/>
    <col min="1790" max="1793" width="5.375" style="114" customWidth="1"/>
    <col min="1794" max="1794" width="10.75" style="114" customWidth="1"/>
    <col min="1795" max="2036" width="9" style="114"/>
    <col min="2037" max="2037" width="23.25" style="114" customWidth="1"/>
    <col min="2038" max="2039" width="10.75" style="114" customWidth="1"/>
    <col min="2040" max="2041" width="5.375" style="114" customWidth="1"/>
    <col min="2042" max="2042" width="10.75" style="114" customWidth="1"/>
    <col min="2043" max="2043" width="10.125" style="114" customWidth="1"/>
    <col min="2044" max="2045" width="10.75" style="114" customWidth="1"/>
    <col min="2046" max="2049" width="5.375" style="114" customWidth="1"/>
    <col min="2050" max="2050" width="10.75" style="114" customWidth="1"/>
    <col min="2051" max="2292" width="9" style="114"/>
    <col min="2293" max="2293" width="23.25" style="114" customWidth="1"/>
    <col min="2294" max="2295" width="10.75" style="114" customWidth="1"/>
    <col min="2296" max="2297" width="5.375" style="114" customWidth="1"/>
    <col min="2298" max="2298" width="10.75" style="114" customWidth="1"/>
    <col min="2299" max="2299" width="10.125" style="114" customWidth="1"/>
    <col min="2300" max="2301" width="10.75" style="114" customWidth="1"/>
    <col min="2302" max="2305" width="5.375" style="114" customWidth="1"/>
    <col min="2306" max="2306" width="10.75" style="114" customWidth="1"/>
    <col min="2307" max="2548" width="9" style="114"/>
    <col min="2549" max="2549" width="23.25" style="114" customWidth="1"/>
    <col min="2550" max="2551" width="10.75" style="114" customWidth="1"/>
    <col min="2552" max="2553" width="5.375" style="114" customWidth="1"/>
    <col min="2554" max="2554" width="10.75" style="114" customWidth="1"/>
    <col min="2555" max="2555" width="10.125" style="114" customWidth="1"/>
    <col min="2556" max="2557" width="10.75" style="114" customWidth="1"/>
    <col min="2558" max="2561" width="5.375" style="114" customWidth="1"/>
    <col min="2562" max="2562" width="10.75" style="114" customWidth="1"/>
    <col min="2563" max="2804" width="9" style="114"/>
    <col min="2805" max="2805" width="23.25" style="114" customWidth="1"/>
    <col min="2806" max="2807" width="10.75" style="114" customWidth="1"/>
    <col min="2808" max="2809" width="5.375" style="114" customWidth="1"/>
    <col min="2810" max="2810" width="10.75" style="114" customWidth="1"/>
    <col min="2811" max="2811" width="10.125" style="114" customWidth="1"/>
    <col min="2812" max="2813" width="10.75" style="114" customWidth="1"/>
    <col min="2814" max="2817" width="5.375" style="114" customWidth="1"/>
    <col min="2818" max="2818" width="10.75" style="114" customWidth="1"/>
    <col min="2819" max="3060" width="9" style="114"/>
    <col min="3061" max="3061" width="23.25" style="114" customWidth="1"/>
    <col min="3062" max="3063" width="10.75" style="114" customWidth="1"/>
    <col min="3064" max="3065" width="5.375" style="114" customWidth="1"/>
    <col min="3066" max="3066" width="10.75" style="114" customWidth="1"/>
    <col min="3067" max="3067" width="10.125" style="114" customWidth="1"/>
    <col min="3068" max="3069" width="10.75" style="114" customWidth="1"/>
    <col min="3070" max="3073" width="5.375" style="114" customWidth="1"/>
    <col min="3074" max="3074" width="10.75" style="114" customWidth="1"/>
    <col min="3075" max="3316" width="9" style="114"/>
    <col min="3317" max="3317" width="23.25" style="114" customWidth="1"/>
    <col min="3318" max="3319" width="10.75" style="114" customWidth="1"/>
    <col min="3320" max="3321" width="5.375" style="114" customWidth="1"/>
    <col min="3322" max="3322" width="10.75" style="114" customWidth="1"/>
    <col min="3323" max="3323" width="10.125" style="114" customWidth="1"/>
    <col min="3324" max="3325" width="10.75" style="114" customWidth="1"/>
    <col min="3326" max="3329" width="5.375" style="114" customWidth="1"/>
    <col min="3330" max="3330" width="10.75" style="114" customWidth="1"/>
    <col min="3331" max="3572" width="9" style="114"/>
    <col min="3573" max="3573" width="23.25" style="114" customWidth="1"/>
    <col min="3574" max="3575" width="10.75" style="114" customWidth="1"/>
    <col min="3576" max="3577" width="5.375" style="114" customWidth="1"/>
    <col min="3578" max="3578" width="10.75" style="114" customWidth="1"/>
    <col min="3579" max="3579" width="10.125" style="114" customWidth="1"/>
    <col min="3580" max="3581" width="10.75" style="114" customWidth="1"/>
    <col min="3582" max="3585" width="5.375" style="114" customWidth="1"/>
    <col min="3586" max="3586" width="10.75" style="114" customWidth="1"/>
    <col min="3587" max="3828" width="9" style="114"/>
    <col min="3829" max="3829" width="23.25" style="114" customWidth="1"/>
    <col min="3830" max="3831" width="10.75" style="114" customWidth="1"/>
    <col min="3832" max="3833" width="5.375" style="114" customWidth="1"/>
    <col min="3834" max="3834" width="10.75" style="114" customWidth="1"/>
    <col min="3835" max="3835" width="10.125" style="114" customWidth="1"/>
    <col min="3836" max="3837" width="10.75" style="114" customWidth="1"/>
    <col min="3838" max="3841" width="5.375" style="114" customWidth="1"/>
    <col min="3842" max="3842" width="10.75" style="114" customWidth="1"/>
    <col min="3843" max="4084" width="9" style="114"/>
    <col min="4085" max="4085" width="23.25" style="114" customWidth="1"/>
    <col min="4086" max="4087" width="10.75" style="114" customWidth="1"/>
    <col min="4088" max="4089" width="5.375" style="114" customWidth="1"/>
    <col min="4090" max="4090" width="10.75" style="114" customWidth="1"/>
    <col min="4091" max="4091" width="10.125" style="114" customWidth="1"/>
    <col min="4092" max="4093" width="10.75" style="114" customWidth="1"/>
    <col min="4094" max="4097" width="5.375" style="114" customWidth="1"/>
    <col min="4098" max="4098" width="10.75" style="114" customWidth="1"/>
    <col min="4099" max="4340" width="9" style="114"/>
    <col min="4341" max="4341" width="23.25" style="114" customWidth="1"/>
    <col min="4342" max="4343" width="10.75" style="114" customWidth="1"/>
    <col min="4344" max="4345" width="5.375" style="114" customWidth="1"/>
    <col min="4346" max="4346" width="10.75" style="114" customWidth="1"/>
    <col min="4347" max="4347" width="10.125" style="114" customWidth="1"/>
    <col min="4348" max="4349" width="10.75" style="114" customWidth="1"/>
    <col min="4350" max="4353" width="5.375" style="114" customWidth="1"/>
    <col min="4354" max="4354" width="10.75" style="114" customWidth="1"/>
    <col min="4355" max="4596" width="9" style="114"/>
    <col min="4597" max="4597" width="23.25" style="114" customWidth="1"/>
    <col min="4598" max="4599" width="10.75" style="114" customWidth="1"/>
    <col min="4600" max="4601" width="5.375" style="114" customWidth="1"/>
    <col min="4602" max="4602" width="10.75" style="114" customWidth="1"/>
    <col min="4603" max="4603" width="10.125" style="114" customWidth="1"/>
    <col min="4604" max="4605" width="10.75" style="114" customWidth="1"/>
    <col min="4606" max="4609" width="5.375" style="114" customWidth="1"/>
    <col min="4610" max="4610" width="10.75" style="114" customWidth="1"/>
    <col min="4611" max="4852" width="9" style="114"/>
    <col min="4853" max="4853" width="23.25" style="114" customWidth="1"/>
    <col min="4854" max="4855" width="10.75" style="114" customWidth="1"/>
    <col min="4856" max="4857" width="5.375" style="114" customWidth="1"/>
    <col min="4858" max="4858" width="10.75" style="114" customWidth="1"/>
    <col min="4859" max="4859" width="10.125" style="114" customWidth="1"/>
    <col min="4860" max="4861" width="10.75" style="114" customWidth="1"/>
    <col min="4862" max="4865" width="5.375" style="114" customWidth="1"/>
    <col min="4866" max="4866" width="10.75" style="114" customWidth="1"/>
    <col min="4867" max="5108" width="9" style="114"/>
    <col min="5109" max="5109" width="23.25" style="114" customWidth="1"/>
    <col min="5110" max="5111" width="10.75" style="114" customWidth="1"/>
    <col min="5112" max="5113" width="5.375" style="114" customWidth="1"/>
    <col min="5114" max="5114" width="10.75" style="114" customWidth="1"/>
    <col min="5115" max="5115" width="10.125" style="114" customWidth="1"/>
    <col min="5116" max="5117" width="10.75" style="114" customWidth="1"/>
    <col min="5118" max="5121" width="5.375" style="114" customWidth="1"/>
    <col min="5122" max="5122" width="10.75" style="114" customWidth="1"/>
    <col min="5123" max="5364" width="9" style="114"/>
    <col min="5365" max="5365" width="23.25" style="114" customWidth="1"/>
    <col min="5366" max="5367" width="10.75" style="114" customWidth="1"/>
    <col min="5368" max="5369" width="5.375" style="114" customWidth="1"/>
    <col min="5370" max="5370" width="10.75" style="114" customWidth="1"/>
    <col min="5371" max="5371" width="10.125" style="114" customWidth="1"/>
    <col min="5372" max="5373" width="10.75" style="114" customWidth="1"/>
    <col min="5374" max="5377" width="5.375" style="114" customWidth="1"/>
    <col min="5378" max="5378" width="10.75" style="114" customWidth="1"/>
    <col min="5379" max="5620" width="9" style="114"/>
    <col min="5621" max="5621" width="23.25" style="114" customWidth="1"/>
    <col min="5622" max="5623" width="10.75" style="114" customWidth="1"/>
    <col min="5624" max="5625" width="5.375" style="114" customWidth="1"/>
    <col min="5626" max="5626" width="10.75" style="114" customWidth="1"/>
    <col min="5627" max="5627" width="10.125" style="114" customWidth="1"/>
    <col min="5628" max="5629" width="10.75" style="114" customWidth="1"/>
    <col min="5630" max="5633" width="5.375" style="114" customWidth="1"/>
    <col min="5634" max="5634" width="10.75" style="114" customWidth="1"/>
    <col min="5635" max="5876" width="9" style="114"/>
    <col min="5877" max="5877" width="23.25" style="114" customWidth="1"/>
    <col min="5878" max="5879" width="10.75" style="114" customWidth="1"/>
    <col min="5880" max="5881" width="5.375" style="114" customWidth="1"/>
    <col min="5882" max="5882" width="10.75" style="114" customWidth="1"/>
    <col min="5883" max="5883" width="10.125" style="114" customWidth="1"/>
    <col min="5884" max="5885" width="10.75" style="114" customWidth="1"/>
    <col min="5886" max="5889" width="5.375" style="114" customWidth="1"/>
    <col min="5890" max="5890" width="10.75" style="114" customWidth="1"/>
    <col min="5891" max="6132" width="9" style="114"/>
    <col min="6133" max="6133" width="23.25" style="114" customWidth="1"/>
    <col min="6134" max="6135" width="10.75" style="114" customWidth="1"/>
    <col min="6136" max="6137" width="5.375" style="114" customWidth="1"/>
    <col min="6138" max="6138" width="10.75" style="114" customWidth="1"/>
    <col min="6139" max="6139" width="10.125" style="114" customWidth="1"/>
    <col min="6140" max="6141" width="10.75" style="114" customWidth="1"/>
    <col min="6142" max="6145" width="5.375" style="114" customWidth="1"/>
    <col min="6146" max="6146" width="10.75" style="114" customWidth="1"/>
    <col min="6147" max="6388" width="9" style="114"/>
    <col min="6389" max="6389" width="23.25" style="114" customWidth="1"/>
    <col min="6390" max="6391" width="10.75" style="114" customWidth="1"/>
    <col min="6392" max="6393" width="5.375" style="114" customWidth="1"/>
    <col min="6394" max="6394" width="10.75" style="114" customWidth="1"/>
    <col min="6395" max="6395" width="10.125" style="114" customWidth="1"/>
    <col min="6396" max="6397" width="10.75" style="114" customWidth="1"/>
    <col min="6398" max="6401" width="5.375" style="114" customWidth="1"/>
    <col min="6402" max="6402" width="10.75" style="114" customWidth="1"/>
    <col min="6403" max="6644" width="9" style="114"/>
    <col min="6645" max="6645" width="23.25" style="114" customWidth="1"/>
    <col min="6646" max="6647" width="10.75" style="114" customWidth="1"/>
    <col min="6648" max="6649" width="5.375" style="114" customWidth="1"/>
    <col min="6650" max="6650" width="10.75" style="114" customWidth="1"/>
    <col min="6651" max="6651" width="10.125" style="114" customWidth="1"/>
    <col min="6652" max="6653" width="10.75" style="114" customWidth="1"/>
    <col min="6654" max="6657" width="5.375" style="114" customWidth="1"/>
    <col min="6658" max="6658" width="10.75" style="114" customWidth="1"/>
    <col min="6659" max="6900" width="9" style="114"/>
    <col min="6901" max="6901" width="23.25" style="114" customWidth="1"/>
    <col min="6902" max="6903" width="10.75" style="114" customWidth="1"/>
    <col min="6904" max="6905" width="5.375" style="114" customWidth="1"/>
    <col min="6906" max="6906" width="10.75" style="114" customWidth="1"/>
    <col min="6907" max="6907" width="10.125" style="114" customWidth="1"/>
    <col min="6908" max="6909" width="10.75" style="114" customWidth="1"/>
    <col min="6910" max="6913" width="5.375" style="114" customWidth="1"/>
    <col min="6914" max="6914" width="10.75" style="114" customWidth="1"/>
    <col min="6915" max="7156" width="9" style="114"/>
    <col min="7157" max="7157" width="23.25" style="114" customWidth="1"/>
    <col min="7158" max="7159" width="10.75" style="114" customWidth="1"/>
    <col min="7160" max="7161" width="5.375" style="114" customWidth="1"/>
    <col min="7162" max="7162" width="10.75" style="114" customWidth="1"/>
    <col min="7163" max="7163" width="10.125" style="114" customWidth="1"/>
    <col min="7164" max="7165" width="10.75" style="114" customWidth="1"/>
    <col min="7166" max="7169" width="5.375" style="114" customWidth="1"/>
    <col min="7170" max="7170" width="10.75" style="114" customWidth="1"/>
    <col min="7171" max="7412" width="9" style="114"/>
    <col min="7413" max="7413" width="23.25" style="114" customWidth="1"/>
    <col min="7414" max="7415" width="10.75" style="114" customWidth="1"/>
    <col min="7416" max="7417" width="5.375" style="114" customWidth="1"/>
    <col min="7418" max="7418" width="10.75" style="114" customWidth="1"/>
    <col min="7419" max="7419" width="10.125" style="114" customWidth="1"/>
    <col min="7420" max="7421" width="10.75" style="114" customWidth="1"/>
    <col min="7422" max="7425" width="5.375" style="114" customWidth="1"/>
    <col min="7426" max="7426" width="10.75" style="114" customWidth="1"/>
    <col min="7427" max="7668" width="9" style="114"/>
    <col min="7669" max="7669" width="23.25" style="114" customWidth="1"/>
    <col min="7670" max="7671" width="10.75" style="114" customWidth="1"/>
    <col min="7672" max="7673" width="5.375" style="114" customWidth="1"/>
    <col min="7674" max="7674" width="10.75" style="114" customWidth="1"/>
    <col min="7675" max="7675" width="10.125" style="114" customWidth="1"/>
    <col min="7676" max="7677" width="10.75" style="114" customWidth="1"/>
    <col min="7678" max="7681" width="5.375" style="114" customWidth="1"/>
    <col min="7682" max="7682" width="10.75" style="114" customWidth="1"/>
    <col min="7683" max="7924" width="9" style="114"/>
    <col min="7925" max="7925" width="23.25" style="114" customWidth="1"/>
    <col min="7926" max="7927" width="10.75" style="114" customWidth="1"/>
    <col min="7928" max="7929" width="5.375" style="114" customWidth="1"/>
    <col min="7930" max="7930" width="10.75" style="114" customWidth="1"/>
    <col min="7931" max="7931" width="10.125" style="114" customWidth="1"/>
    <col min="7932" max="7933" width="10.75" style="114" customWidth="1"/>
    <col min="7934" max="7937" width="5.375" style="114" customWidth="1"/>
    <col min="7938" max="7938" width="10.75" style="114" customWidth="1"/>
    <col min="7939" max="8180" width="9" style="114"/>
    <col min="8181" max="8181" width="23.25" style="114" customWidth="1"/>
    <col min="8182" max="8183" width="10.75" style="114" customWidth="1"/>
    <col min="8184" max="8185" width="5.375" style="114" customWidth="1"/>
    <col min="8186" max="8186" width="10.75" style="114" customWidth="1"/>
    <col min="8187" max="8187" width="10.125" style="114" customWidth="1"/>
    <col min="8188" max="8189" width="10.75" style="114" customWidth="1"/>
    <col min="8190" max="8193" width="5.375" style="114" customWidth="1"/>
    <col min="8194" max="8194" width="10.75" style="114" customWidth="1"/>
    <col min="8195" max="8436" width="9" style="114"/>
    <col min="8437" max="8437" width="23.25" style="114" customWidth="1"/>
    <col min="8438" max="8439" width="10.75" style="114" customWidth="1"/>
    <col min="8440" max="8441" width="5.375" style="114" customWidth="1"/>
    <col min="8442" max="8442" width="10.75" style="114" customWidth="1"/>
    <col min="8443" max="8443" width="10.125" style="114" customWidth="1"/>
    <col min="8444" max="8445" width="10.75" style="114" customWidth="1"/>
    <col min="8446" max="8449" width="5.375" style="114" customWidth="1"/>
    <col min="8450" max="8450" width="10.75" style="114" customWidth="1"/>
    <col min="8451" max="8692" width="9" style="114"/>
    <col min="8693" max="8693" width="23.25" style="114" customWidth="1"/>
    <col min="8694" max="8695" width="10.75" style="114" customWidth="1"/>
    <col min="8696" max="8697" width="5.375" style="114" customWidth="1"/>
    <col min="8698" max="8698" width="10.75" style="114" customWidth="1"/>
    <col min="8699" max="8699" width="10.125" style="114" customWidth="1"/>
    <col min="8700" max="8701" width="10.75" style="114" customWidth="1"/>
    <col min="8702" max="8705" width="5.375" style="114" customWidth="1"/>
    <col min="8706" max="8706" width="10.75" style="114" customWidth="1"/>
    <col min="8707" max="8948" width="9" style="114"/>
    <col min="8949" max="8949" width="23.25" style="114" customWidth="1"/>
    <col min="8950" max="8951" width="10.75" style="114" customWidth="1"/>
    <col min="8952" max="8953" width="5.375" style="114" customWidth="1"/>
    <col min="8954" max="8954" width="10.75" style="114" customWidth="1"/>
    <col min="8955" max="8955" width="10.125" style="114" customWidth="1"/>
    <col min="8956" max="8957" width="10.75" style="114" customWidth="1"/>
    <col min="8958" max="8961" width="5.375" style="114" customWidth="1"/>
    <col min="8962" max="8962" width="10.75" style="114" customWidth="1"/>
    <col min="8963" max="9204" width="9" style="114"/>
    <col min="9205" max="9205" width="23.25" style="114" customWidth="1"/>
    <col min="9206" max="9207" width="10.75" style="114" customWidth="1"/>
    <col min="9208" max="9209" width="5.375" style="114" customWidth="1"/>
    <col min="9210" max="9210" width="10.75" style="114" customWidth="1"/>
    <col min="9211" max="9211" width="10.125" style="114" customWidth="1"/>
    <col min="9212" max="9213" width="10.75" style="114" customWidth="1"/>
    <col min="9214" max="9217" width="5.375" style="114" customWidth="1"/>
    <col min="9218" max="9218" width="10.75" style="114" customWidth="1"/>
    <col min="9219" max="9460" width="9" style="114"/>
    <col min="9461" max="9461" width="23.25" style="114" customWidth="1"/>
    <col min="9462" max="9463" width="10.75" style="114" customWidth="1"/>
    <col min="9464" max="9465" width="5.375" style="114" customWidth="1"/>
    <col min="9466" max="9466" width="10.75" style="114" customWidth="1"/>
    <col min="9467" max="9467" width="10.125" style="114" customWidth="1"/>
    <col min="9468" max="9469" width="10.75" style="114" customWidth="1"/>
    <col min="9470" max="9473" width="5.375" style="114" customWidth="1"/>
    <col min="9474" max="9474" width="10.75" style="114" customWidth="1"/>
    <col min="9475" max="9716" width="9" style="114"/>
    <col min="9717" max="9717" width="23.25" style="114" customWidth="1"/>
    <col min="9718" max="9719" width="10.75" style="114" customWidth="1"/>
    <col min="9720" max="9721" width="5.375" style="114" customWidth="1"/>
    <col min="9722" max="9722" width="10.75" style="114" customWidth="1"/>
    <col min="9723" max="9723" width="10.125" style="114" customWidth="1"/>
    <col min="9724" max="9725" width="10.75" style="114" customWidth="1"/>
    <col min="9726" max="9729" width="5.375" style="114" customWidth="1"/>
    <col min="9730" max="9730" width="10.75" style="114" customWidth="1"/>
    <col min="9731" max="9972" width="9" style="114"/>
    <col min="9973" max="9973" width="23.25" style="114" customWidth="1"/>
    <col min="9974" max="9975" width="10.75" style="114" customWidth="1"/>
    <col min="9976" max="9977" width="5.375" style="114" customWidth="1"/>
    <col min="9978" max="9978" width="10.75" style="114" customWidth="1"/>
    <col min="9979" max="9979" width="10.125" style="114" customWidth="1"/>
    <col min="9980" max="9981" width="10.75" style="114" customWidth="1"/>
    <col min="9982" max="9985" width="5.375" style="114" customWidth="1"/>
    <col min="9986" max="9986" width="10.75" style="114" customWidth="1"/>
    <col min="9987" max="10228" width="9" style="114"/>
    <col min="10229" max="10229" width="23.25" style="114" customWidth="1"/>
    <col min="10230" max="10231" width="10.75" style="114" customWidth="1"/>
    <col min="10232" max="10233" width="5.375" style="114" customWidth="1"/>
    <col min="10234" max="10234" width="10.75" style="114" customWidth="1"/>
    <col min="10235" max="10235" width="10.125" style="114" customWidth="1"/>
    <col min="10236" max="10237" width="10.75" style="114" customWidth="1"/>
    <col min="10238" max="10241" width="5.375" style="114" customWidth="1"/>
    <col min="10242" max="10242" width="10.75" style="114" customWidth="1"/>
    <col min="10243" max="10484" width="9" style="114"/>
    <col min="10485" max="10485" width="23.25" style="114" customWidth="1"/>
    <col min="10486" max="10487" width="10.75" style="114" customWidth="1"/>
    <col min="10488" max="10489" width="5.375" style="114" customWidth="1"/>
    <col min="10490" max="10490" width="10.75" style="114" customWidth="1"/>
    <col min="10491" max="10491" width="10.125" style="114" customWidth="1"/>
    <col min="10492" max="10493" width="10.75" style="114" customWidth="1"/>
    <col min="10494" max="10497" width="5.375" style="114" customWidth="1"/>
    <col min="10498" max="10498" width="10.75" style="114" customWidth="1"/>
    <col min="10499" max="10740" width="9" style="114"/>
    <col min="10741" max="10741" width="23.25" style="114" customWidth="1"/>
    <col min="10742" max="10743" width="10.75" style="114" customWidth="1"/>
    <col min="10744" max="10745" width="5.375" style="114" customWidth="1"/>
    <col min="10746" max="10746" width="10.75" style="114" customWidth="1"/>
    <col min="10747" max="10747" width="10.125" style="114" customWidth="1"/>
    <col min="10748" max="10749" width="10.75" style="114" customWidth="1"/>
    <col min="10750" max="10753" width="5.375" style="114" customWidth="1"/>
    <col min="10754" max="10754" width="10.75" style="114" customWidth="1"/>
    <col min="10755" max="10996" width="9" style="114"/>
    <col min="10997" max="10997" width="23.25" style="114" customWidth="1"/>
    <col min="10998" max="10999" width="10.75" style="114" customWidth="1"/>
    <col min="11000" max="11001" width="5.375" style="114" customWidth="1"/>
    <col min="11002" max="11002" width="10.75" style="114" customWidth="1"/>
    <col min="11003" max="11003" width="10.125" style="114" customWidth="1"/>
    <col min="11004" max="11005" width="10.75" style="114" customWidth="1"/>
    <col min="11006" max="11009" width="5.375" style="114" customWidth="1"/>
    <col min="11010" max="11010" width="10.75" style="114" customWidth="1"/>
    <col min="11011" max="11252" width="9" style="114"/>
    <col min="11253" max="11253" width="23.25" style="114" customWidth="1"/>
    <col min="11254" max="11255" width="10.75" style="114" customWidth="1"/>
    <col min="11256" max="11257" width="5.375" style="114" customWidth="1"/>
    <col min="11258" max="11258" width="10.75" style="114" customWidth="1"/>
    <col min="11259" max="11259" width="10.125" style="114" customWidth="1"/>
    <col min="11260" max="11261" width="10.75" style="114" customWidth="1"/>
    <col min="11262" max="11265" width="5.375" style="114" customWidth="1"/>
    <col min="11266" max="11266" width="10.75" style="114" customWidth="1"/>
    <col min="11267" max="11508" width="9" style="114"/>
    <col min="11509" max="11509" width="23.25" style="114" customWidth="1"/>
    <col min="11510" max="11511" width="10.75" style="114" customWidth="1"/>
    <col min="11512" max="11513" width="5.375" style="114" customWidth="1"/>
    <col min="11514" max="11514" width="10.75" style="114" customWidth="1"/>
    <col min="11515" max="11515" width="10.125" style="114" customWidth="1"/>
    <col min="11516" max="11517" width="10.75" style="114" customWidth="1"/>
    <col min="11518" max="11521" width="5.375" style="114" customWidth="1"/>
    <col min="11522" max="11522" width="10.75" style="114" customWidth="1"/>
    <col min="11523" max="11764" width="9" style="114"/>
    <col min="11765" max="11765" width="23.25" style="114" customWidth="1"/>
    <col min="11766" max="11767" width="10.75" style="114" customWidth="1"/>
    <col min="11768" max="11769" width="5.375" style="114" customWidth="1"/>
    <col min="11770" max="11770" width="10.75" style="114" customWidth="1"/>
    <col min="11771" max="11771" width="10.125" style="114" customWidth="1"/>
    <col min="11772" max="11773" width="10.75" style="114" customWidth="1"/>
    <col min="11774" max="11777" width="5.375" style="114" customWidth="1"/>
    <col min="11778" max="11778" width="10.75" style="114" customWidth="1"/>
    <col min="11779" max="12020" width="9" style="114"/>
    <col min="12021" max="12021" width="23.25" style="114" customWidth="1"/>
    <col min="12022" max="12023" width="10.75" style="114" customWidth="1"/>
    <col min="12024" max="12025" width="5.375" style="114" customWidth="1"/>
    <col min="12026" max="12026" width="10.75" style="114" customWidth="1"/>
    <col min="12027" max="12027" width="10.125" style="114" customWidth="1"/>
    <col min="12028" max="12029" width="10.75" style="114" customWidth="1"/>
    <col min="12030" max="12033" width="5.375" style="114" customWidth="1"/>
    <col min="12034" max="12034" width="10.75" style="114" customWidth="1"/>
    <col min="12035" max="12276" width="9" style="114"/>
    <col min="12277" max="12277" width="23.25" style="114" customWidth="1"/>
    <col min="12278" max="12279" width="10.75" style="114" customWidth="1"/>
    <col min="12280" max="12281" width="5.375" style="114" customWidth="1"/>
    <col min="12282" max="12282" width="10.75" style="114" customWidth="1"/>
    <col min="12283" max="12283" width="10.125" style="114" customWidth="1"/>
    <col min="12284" max="12285" width="10.75" style="114" customWidth="1"/>
    <col min="12286" max="12289" width="5.375" style="114" customWidth="1"/>
    <col min="12290" max="12290" width="10.75" style="114" customWidth="1"/>
    <col min="12291" max="12532" width="9" style="114"/>
    <col min="12533" max="12533" width="23.25" style="114" customWidth="1"/>
    <col min="12534" max="12535" width="10.75" style="114" customWidth="1"/>
    <col min="12536" max="12537" width="5.375" style="114" customWidth="1"/>
    <col min="12538" max="12538" width="10.75" style="114" customWidth="1"/>
    <col min="12539" max="12539" width="10.125" style="114" customWidth="1"/>
    <col min="12540" max="12541" width="10.75" style="114" customWidth="1"/>
    <col min="12542" max="12545" width="5.375" style="114" customWidth="1"/>
    <col min="12546" max="12546" width="10.75" style="114" customWidth="1"/>
    <col min="12547" max="12788" width="9" style="114"/>
    <col min="12789" max="12789" width="23.25" style="114" customWidth="1"/>
    <col min="12790" max="12791" width="10.75" style="114" customWidth="1"/>
    <col min="12792" max="12793" width="5.375" style="114" customWidth="1"/>
    <col min="12794" max="12794" width="10.75" style="114" customWidth="1"/>
    <col min="12795" max="12795" width="10.125" style="114" customWidth="1"/>
    <col min="12796" max="12797" width="10.75" style="114" customWidth="1"/>
    <col min="12798" max="12801" width="5.375" style="114" customWidth="1"/>
    <col min="12802" max="12802" width="10.75" style="114" customWidth="1"/>
    <col min="12803" max="13044" width="9" style="114"/>
    <col min="13045" max="13045" width="23.25" style="114" customWidth="1"/>
    <col min="13046" max="13047" width="10.75" style="114" customWidth="1"/>
    <col min="13048" max="13049" width="5.375" style="114" customWidth="1"/>
    <col min="13050" max="13050" width="10.75" style="114" customWidth="1"/>
    <col min="13051" max="13051" width="10.125" style="114" customWidth="1"/>
    <col min="13052" max="13053" width="10.75" style="114" customWidth="1"/>
    <col min="13054" max="13057" width="5.375" style="114" customWidth="1"/>
    <col min="13058" max="13058" width="10.75" style="114" customWidth="1"/>
    <col min="13059" max="13300" width="9" style="114"/>
    <col min="13301" max="13301" width="23.25" style="114" customWidth="1"/>
    <col min="13302" max="13303" width="10.75" style="114" customWidth="1"/>
    <col min="13304" max="13305" width="5.375" style="114" customWidth="1"/>
    <col min="13306" max="13306" width="10.75" style="114" customWidth="1"/>
    <col min="13307" max="13307" width="10.125" style="114" customWidth="1"/>
    <col min="13308" max="13309" width="10.75" style="114" customWidth="1"/>
    <col min="13310" max="13313" width="5.375" style="114" customWidth="1"/>
    <col min="13314" max="13314" width="10.75" style="114" customWidth="1"/>
    <col min="13315" max="13556" width="9" style="114"/>
    <col min="13557" max="13557" width="23.25" style="114" customWidth="1"/>
    <col min="13558" max="13559" width="10.75" style="114" customWidth="1"/>
    <col min="13560" max="13561" width="5.375" style="114" customWidth="1"/>
    <col min="13562" max="13562" width="10.75" style="114" customWidth="1"/>
    <col min="13563" max="13563" width="10.125" style="114" customWidth="1"/>
    <col min="13564" max="13565" width="10.75" style="114" customWidth="1"/>
    <col min="13566" max="13569" width="5.375" style="114" customWidth="1"/>
    <col min="13570" max="13570" width="10.75" style="114" customWidth="1"/>
    <col min="13571" max="13812" width="9" style="114"/>
    <col min="13813" max="13813" width="23.25" style="114" customWidth="1"/>
    <col min="13814" max="13815" width="10.75" style="114" customWidth="1"/>
    <col min="13816" max="13817" width="5.375" style="114" customWidth="1"/>
    <col min="13818" max="13818" width="10.75" style="114" customWidth="1"/>
    <col min="13819" max="13819" width="10.125" style="114" customWidth="1"/>
    <col min="13820" max="13821" width="10.75" style="114" customWidth="1"/>
    <col min="13822" max="13825" width="5.375" style="114" customWidth="1"/>
    <col min="13826" max="13826" width="10.75" style="114" customWidth="1"/>
    <col min="13827" max="14068" width="9" style="114"/>
    <col min="14069" max="14069" width="23.25" style="114" customWidth="1"/>
    <col min="14070" max="14071" width="10.75" style="114" customWidth="1"/>
    <col min="14072" max="14073" width="5.375" style="114" customWidth="1"/>
    <col min="14074" max="14074" width="10.75" style="114" customWidth="1"/>
    <col min="14075" max="14075" width="10.125" style="114" customWidth="1"/>
    <col min="14076" max="14077" width="10.75" style="114" customWidth="1"/>
    <col min="14078" max="14081" width="5.375" style="114" customWidth="1"/>
    <col min="14082" max="14082" width="10.75" style="114" customWidth="1"/>
    <col min="14083" max="14324" width="9" style="114"/>
    <col min="14325" max="14325" width="23.25" style="114" customWidth="1"/>
    <col min="14326" max="14327" width="10.75" style="114" customWidth="1"/>
    <col min="14328" max="14329" width="5.375" style="114" customWidth="1"/>
    <col min="14330" max="14330" width="10.75" style="114" customWidth="1"/>
    <col min="14331" max="14331" width="10.125" style="114" customWidth="1"/>
    <col min="14332" max="14333" width="10.75" style="114" customWidth="1"/>
    <col min="14334" max="14337" width="5.375" style="114" customWidth="1"/>
    <col min="14338" max="14338" width="10.75" style="114" customWidth="1"/>
    <col min="14339" max="14580" width="9" style="114"/>
    <col min="14581" max="14581" width="23.25" style="114" customWidth="1"/>
    <col min="14582" max="14583" width="10.75" style="114" customWidth="1"/>
    <col min="14584" max="14585" width="5.375" style="114" customWidth="1"/>
    <col min="14586" max="14586" width="10.75" style="114" customWidth="1"/>
    <col min="14587" max="14587" width="10.125" style="114" customWidth="1"/>
    <col min="14588" max="14589" width="10.75" style="114" customWidth="1"/>
    <col min="14590" max="14593" width="5.375" style="114" customWidth="1"/>
    <col min="14594" max="14594" width="10.75" style="114" customWidth="1"/>
    <col min="14595" max="14836" width="9" style="114"/>
    <col min="14837" max="14837" width="23.25" style="114" customWidth="1"/>
    <col min="14838" max="14839" width="10.75" style="114" customWidth="1"/>
    <col min="14840" max="14841" width="5.375" style="114" customWidth="1"/>
    <col min="14842" max="14842" width="10.75" style="114" customWidth="1"/>
    <col min="14843" max="14843" width="10.125" style="114" customWidth="1"/>
    <col min="14844" max="14845" width="10.75" style="114" customWidth="1"/>
    <col min="14846" max="14849" width="5.375" style="114" customWidth="1"/>
    <col min="14850" max="14850" width="10.75" style="114" customWidth="1"/>
    <col min="14851" max="15092" width="9" style="114"/>
    <col min="15093" max="15093" width="23.25" style="114" customWidth="1"/>
    <col min="15094" max="15095" width="10.75" style="114" customWidth="1"/>
    <col min="15096" max="15097" width="5.375" style="114" customWidth="1"/>
    <col min="15098" max="15098" width="10.75" style="114" customWidth="1"/>
    <col min="15099" max="15099" width="10.125" style="114" customWidth="1"/>
    <col min="15100" max="15101" width="10.75" style="114" customWidth="1"/>
    <col min="15102" max="15105" width="5.375" style="114" customWidth="1"/>
    <col min="15106" max="15106" width="10.75" style="114" customWidth="1"/>
    <col min="15107" max="15348" width="9" style="114"/>
    <col min="15349" max="15349" width="23.25" style="114" customWidth="1"/>
    <col min="15350" max="15351" width="10.75" style="114" customWidth="1"/>
    <col min="15352" max="15353" width="5.375" style="114" customWidth="1"/>
    <col min="15354" max="15354" width="10.75" style="114" customWidth="1"/>
    <col min="15355" max="15355" width="10.125" style="114" customWidth="1"/>
    <col min="15356" max="15357" width="10.75" style="114" customWidth="1"/>
    <col min="15358" max="15361" width="5.375" style="114" customWidth="1"/>
    <col min="15362" max="15362" width="10.75" style="114" customWidth="1"/>
    <col min="15363" max="15604" width="9" style="114"/>
    <col min="15605" max="15605" width="23.25" style="114" customWidth="1"/>
    <col min="15606" max="15607" width="10.75" style="114" customWidth="1"/>
    <col min="15608" max="15609" width="5.375" style="114" customWidth="1"/>
    <col min="15610" max="15610" width="10.75" style="114" customWidth="1"/>
    <col min="15611" max="15611" width="10.125" style="114" customWidth="1"/>
    <col min="15612" max="15613" width="10.75" style="114" customWidth="1"/>
    <col min="15614" max="15617" width="5.375" style="114" customWidth="1"/>
    <col min="15618" max="15618" width="10.75" style="114" customWidth="1"/>
    <col min="15619" max="15860" width="9" style="114"/>
    <col min="15861" max="15861" width="23.25" style="114" customWidth="1"/>
    <col min="15862" max="15863" width="10.75" style="114" customWidth="1"/>
    <col min="15864" max="15865" width="5.375" style="114" customWidth="1"/>
    <col min="15866" max="15866" width="10.75" style="114" customWidth="1"/>
    <col min="15867" max="15867" width="10.125" style="114" customWidth="1"/>
    <col min="15868" max="15869" width="10.75" style="114" customWidth="1"/>
    <col min="15870" max="15873" width="5.375" style="114" customWidth="1"/>
    <col min="15874" max="15874" width="10.75" style="114" customWidth="1"/>
    <col min="15875" max="16116" width="9" style="114"/>
    <col min="16117" max="16117" width="23.25" style="114" customWidth="1"/>
    <col min="16118" max="16119" width="10.75" style="114" customWidth="1"/>
    <col min="16120" max="16121" width="5.375" style="114" customWidth="1"/>
    <col min="16122" max="16122" width="10.75" style="114" customWidth="1"/>
    <col min="16123" max="16123" width="10.125" style="114" customWidth="1"/>
    <col min="16124" max="16125" width="10.75" style="114" customWidth="1"/>
    <col min="16126" max="16129" width="5.375" style="114" customWidth="1"/>
    <col min="16130" max="16130" width="10.75" style="114" customWidth="1"/>
    <col min="16131" max="16384" width="9" style="114"/>
  </cols>
  <sheetData>
    <row r="1" spans="1:15" ht="21">
      <c r="A1" s="804" t="s">
        <v>506</v>
      </c>
      <c r="B1" s="804"/>
      <c r="C1" s="804"/>
      <c r="D1" s="804"/>
      <c r="E1" s="804"/>
      <c r="F1" s="804"/>
      <c r="G1" s="804"/>
      <c r="H1" s="804"/>
      <c r="I1" s="804"/>
      <c r="J1" s="804"/>
      <c r="K1" s="804"/>
    </row>
    <row r="2" spans="1:15" ht="15" customHeight="1">
      <c r="A2" s="141"/>
      <c r="B2" s="143"/>
      <c r="C2" s="143"/>
      <c r="D2" s="143"/>
      <c r="E2" s="143"/>
      <c r="F2" s="143"/>
      <c r="G2" s="192"/>
      <c r="H2" s="192"/>
      <c r="K2" s="150" t="s">
        <v>505</v>
      </c>
    </row>
    <row r="3" spans="1:15" ht="18.75" customHeight="1">
      <c r="A3" s="124" t="s">
        <v>504</v>
      </c>
      <c r="B3" s="805" t="s">
        <v>503</v>
      </c>
      <c r="C3" s="806"/>
      <c r="D3" s="806"/>
      <c r="E3" s="807"/>
      <c r="F3" s="805" t="s">
        <v>502</v>
      </c>
      <c r="G3" s="806"/>
      <c r="H3" s="806"/>
      <c r="I3" s="807"/>
      <c r="J3" s="805" t="s">
        <v>501</v>
      </c>
      <c r="K3" s="807"/>
    </row>
    <row r="4" spans="1:15" ht="19.5" customHeight="1" thickBot="1">
      <c r="A4" s="191"/>
      <c r="B4" s="808" t="s">
        <v>483</v>
      </c>
      <c r="C4" s="809"/>
      <c r="D4" s="810" t="s">
        <v>482</v>
      </c>
      <c r="E4" s="811"/>
      <c r="F4" s="808" t="s">
        <v>483</v>
      </c>
      <c r="G4" s="809"/>
      <c r="H4" s="810" t="s">
        <v>482</v>
      </c>
      <c r="I4" s="811"/>
      <c r="J4" s="808" t="s">
        <v>483</v>
      </c>
      <c r="K4" s="812"/>
      <c r="N4" s="134"/>
    </row>
    <row r="5" spans="1:15" ht="18.75" customHeight="1" thickTop="1">
      <c r="A5" s="190" t="s">
        <v>500</v>
      </c>
      <c r="B5" s="175"/>
      <c r="C5" s="174">
        <v>114000</v>
      </c>
      <c r="D5" s="173"/>
      <c r="E5" s="172">
        <v>124000</v>
      </c>
      <c r="F5" s="175"/>
      <c r="G5" s="174">
        <v>114000</v>
      </c>
      <c r="H5" s="173"/>
      <c r="I5" s="172">
        <v>124000</v>
      </c>
      <c r="J5" s="175"/>
      <c r="K5" s="189">
        <v>30000</v>
      </c>
      <c r="L5" s="117"/>
      <c r="M5" s="117"/>
      <c r="N5" s="135"/>
      <c r="O5" s="117"/>
    </row>
    <row r="6" spans="1:15" ht="18.75" customHeight="1">
      <c r="A6" s="169" t="s">
        <v>499</v>
      </c>
      <c r="B6" s="168"/>
      <c r="C6" s="167">
        <v>63000</v>
      </c>
      <c r="D6" s="166"/>
      <c r="E6" s="165">
        <v>84000</v>
      </c>
      <c r="F6" s="164" t="s">
        <v>498</v>
      </c>
      <c r="G6" s="188"/>
      <c r="H6" s="185" t="s">
        <v>498</v>
      </c>
      <c r="I6" s="187"/>
      <c r="J6" s="164" t="s">
        <v>498</v>
      </c>
      <c r="K6" s="186"/>
      <c r="L6" s="117"/>
      <c r="M6" s="117"/>
      <c r="N6" s="135"/>
      <c r="O6" s="117"/>
    </row>
    <row r="7" spans="1:15" ht="18.75" customHeight="1">
      <c r="A7" s="169" t="s">
        <v>497</v>
      </c>
      <c r="B7" s="168"/>
      <c r="C7" s="167">
        <v>10000</v>
      </c>
      <c r="D7" s="166"/>
      <c r="E7" s="165">
        <v>10000</v>
      </c>
      <c r="F7" s="168"/>
      <c r="G7" s="167">
        <v>10000</v>
      </c>
      <c r="H7" s="166"/>
      <c r="I7" s="165">
        <v>10000</v>
      </c>
      <c r="J7" s="168"/>
      <c r="K7" s="183"/>
      <c r="L7" s="117"/>
      <c r="M7" s="117"/>
      <c r="N7" s="135"/>
      <c r="O7" s="117"/>
    </row>
    <row r="8" spans="1:15" ht="18.75" customHeight="1">
      <c r="A8" s="169" t="s">
        <v>496</v>
      </c>
      <c r="B8" s="168"/>
      <c r="C8" s="167">
        <f>+C29</f>
        <v>0</v>
      </c>
      <c r="D8" s="166"/>
      <c r="E8" s="165">
        <v>9000</v>
      </c>
      <c r="F8" s="168"/>
      <c r="G8" s="167">
        <v>0</v>
      </c>
      <c r="H8" s="166"/>
      <c r="I8" s="165">
        <v>9000</v>
      </c>
      <c r="J8" s="168"/>
      <c r="K8" s="183"/>
      <c r="L8" s="117"/>
      <c r="M8" s="117"/>
      <c r="N8" s="135"/>
      <c r="O8" s="117"/>
    </row>
    <row r="9" spans="1:15" ht="18.75" customHeight="1">
      <c r="A9" s="169" t="s">
        <v>385</v>
      </c>
      <c r="B9" s="168"/>
      <c r="C9" s="167">
        <v>22500</v>
      </c>
      <c r="D9" s="166"/>
      <c r="E9" s="165">
        <v>51000</v>
      </c>
      <c r="F9" s="164"/>
      <c r="G9" s="167">
        <v>0</v>
      </c>
      <c r="H9" s="185"/>
      <c r="I9" s="165">
        <v>0</v>
      </c>
      <c r="J9" s="184"/>
      <c r="K9" s="183"/>
      <c r="L9" s="117"/>
      <c r="M9" s="117"/>
      <c r="N9" s="117"/>
      <c r="O9" s="117"/>
    </row>
    <row r="10" spans="1:15" ht="18.75" customHeight="1" thickBot="1">
      <c r="A10" s="182" t="s">
        <v>495</v>
      </c>
      <c r="B10" s="178"/>
      <c r="C10" s="181">
        <v>0</v>
      </c>
      <c r="D10" s="180"/>
      <c r="E10" s="179">
        <v>0</v>
      </c>
      <c r="F10" s="178"/>
      <c r="G10" s="181">
        <v>0</v>
      </c>
      <c r="H10" s="180"/>
      <c r="I10" s="179">
        <v>0</v>
      </c>
      <c r="J10" s="178"/>
      <c r="K10" s="177"/>
      <c r="L10" s="117"/>
      <c r="M10" s="117"/>
      <c r="N10" s="117"/>
      <c r="O10" s="117"/>
    </row>
    <row r="11" spans="1:15" ht="18.75" customHeight="1" thickTop="1">
      <c r="A11" s="176" t="s">
        <v>494</v>
      </c>
      <c r="B11" s="175"/>
      <c r="C11" s="174">
        <f>SUM(C5:C10)</f>
        <v>209500</v>
      </c>
      <c r="D11" s="173"/>
      <c r="E11" s="172">
        <f>SUM(E5:E10)</f>
        <v>278000</v>
      </c>
      <c r="F11" s="175"/>
      <c r="G11" s="174">
        <f>SUM(G5:G10)</f>
        <v>124000</v>
      </c>
      <c r="H11" s="173"/>
      <c r="I11" s="172">
        <f>SUM(I5:I10)</f>
        <v>143000</v>
      </c>
      <c r="J11" s="171"/>
      <c r="K11" s="170">
        <f>SUM(K5:K10)</f>
        <v>30000</v>
      </c>
      <c r="L11" s="117"/>
      <c r="M11" s="117"/>
      <c r="N11" s="117"/>
      <c r="O11" s="117"/>
    </row>
    <row r="12" spans="1:15" ht="18.75" customHeight="1">
      <c r="A12" s="169" t="s">
        <v>493</v>
      </c>
      <c r="B12" s="168"/>
      <c r="C12" s="167">
        <f>+C11*0.5</f>
        <v>104750</v>
      </c>
      <c r="D12" s="166"/>
      <c r="E12" s="165">
        <f>+E11*0.5</f>
        <v>139000</v>
      </c>
      <c r="F12" s="168"/>
      <c r="G12" s="167">
        <f>+G11*0.5</f>
        <v>62000</v>
      </c>
      <c r="H12" s="166"/>
      <c r="I12" s="165">
        <f>+I11*0.5</f>
        <v>71500</v>
      </c>
      <c r="J12" s="164" t="s">
        <v>492</v>
      </c>
      <c r="K12" s="163"/>
      <c r="L12" s="117"/>
      <c r="M12" s="117"/>
      <c r="N12" s="117"/>
      <c r="O12" s="117"/>
    </row>
    <row r="13" spans="1:15" ht="18.75" customHeight="1">
      <c r="A13" s="162" t="s">
        <v>491</v>
      </c>
      <c r="B13" s="159"/>
      <c r="C13" s="161">
        <f>+C11*0.5</f>
        <v>104750</v>
      </c>
      <c r="D13" s="160"/>
      <c r="E13" s="158">
        <f>+E11*0.5</f>
        <v>139000</v>
      </c>
      <c r="F13" s="159"/>
      <c r="G13" s="161">
        <f>+G11*0.5</f>
        <v>62000</v>
      </c>
      <c r="H13" s="160"/>
      <c r="I13" s="158">
        <f>+I11*0.5</f>
        <v>71500</v>
      </c>
      <c r="J13" s="159"/>
      <c r="K13" s="158"/>
      <c r="L13" s="117"/>
      <c r="M13" s="117"/>
      <c r="N13" s="117"/>
      <c r="O13" s="117"/>
    </row>
    <row r="14" spans="1:15" ht="18.75" customHeight="1">
      <c r="A14" s="149"/>
      <c r="B14" s="156"/>
      <c r="C14" s="149"/>
      <c r="D14" s="157"/>
      <c r="E14" s="149"/>
      <c r="H14" s="156"/>
      <c r="J14" s="155"/>
      <c r="L14" s="117"/>
      <c r="M14" s="47"/>
      <c r="N14" s="47"/>
      <c r="O14" s="47"/>
    </row>
    <row r="15" spans="1:15" ht="18.75" customHeight="1">
      <c r="A15" s="148" t="s">
        <v>388</v>
      </c>
      <c r="B15" s="261" t="s">
        <v>812</v>
      </c>
      <c r="C15" s="154">
        <f>3500*18</f>
        <v>63000</v>
      </c>
      <c r="D15" s="145" t="s">
        <v>487</v>
      </c>
      <c r="E15" s="144" t="s">
        <v>490</v>
      </c>
      <c r="F15" s="118">
        <f>3500*24</f>
        <v>84000</v>
      </c>
      <c r="I15" s="114"/>
      <c r="J15" s="153"/>
      <c r="L15" s="152"/>
      <c r="M15" s="47"/>
      <c r="N15" s="47"/>
      <c r="O15" s="47"/>
    </row>
    <row r="16" spans="1:15" ht="18.75" customHeight="1">
      <c r="A16" s="149"/>
      <c r="B16" s="150"/>
      <c r="C16" s="149"/>
      <c r="D16" s="151"/>
      <c r="E16" s="150"/>
      <c r="F16" s="149"/>
      <c r="I16" s="143"/>
      <c r="J16" s="141"/>
      <c r="L16" s="117"/>
      <c r="M16" s="47"/>
      <c r="N16" s="47"/>
      <c r="O16" s="47"/>
    </row>
    <row r="17" spans="1:18" ht="18.75" customHeight="1">
      <c r="A17" s="148" t="s">
        <v>489</v>
      </c>
      <c r="B17" s="147" t="s">
        <v>488</v>
      </c>
      <c r="C17" s="146">
        <f>3000*12</f>
        <v>36000</v>
      </c>
      <c r="D17" s="145" t="s">
        <v>487</v>
      </c>
      <c r="E17" s="144" t="s">
        <v>486</v>
      </c>
      <c r="F17" s="118">
        <f>3000*12</f>
        <v>36000</v>
      </c>
      <c r="H17" s="143"/>
      <c r="J17" s="142"/>
      <c r="L17" s="117"/>
      <c r="M17" s="47"/>
      <c r="N17" s="47"/>
      <c r="O17" s="47"/>
    </row>
    <row r="18" spans="1:18" ht="18.75" customHeight="1">
      <c r="A18" s="140"/>
      <c r="B18" s="140"/>
      <c r="C18" s="140"/>
      <c r="D18" s="140"/>
      <c r="E18" s="140"/>
      <c r="F18" s="140"/>
      <c r="H18" s="141"/>
      <c r="J18" s="140"/>
      <c r="L18" s="117"/>
      <c r="M18" s="117"/>
      <c r="N18" s="117"/>
      <c r="O18" s="117"/>
    </row>
    <row r="19" spans="1:18" ht="18.75" customHeight="1">
      <c r="A19" s="813" t="s">
        <v>485</v>
      </c>
      <c r="B19" s="816" t="s">
        <v>483</v>
      </c>
      <c r="C19" s="817"/>
      <c r="D19" s="818" t="s">
        <v>484</v>
      </c>
      <c r="E19" s="819"/>
      <c r="F19" s="824" t="s">
        <v>483</v>
      </c>
      <c r="G19" s="825"/>
      <c r="H19" s="826"/>
      <c r="I19" s="827" t="s">
        <v>482</v>
      </c>
      <c r="J19" s="828"/>
      <c r="K19" s="829"/>
      <c r="L19" s="117"/>
      <c r="M19" s="117"/>
      <c r="N19" s="135"/>
      <c r="O19" s="135"/>
      <c r="P19" s="134"/>
      <c r="Q19" s="134"/>
      <c r="R19" s="134"/>
    </row>
    <row r="20" spans="1:18" ht="18.75" customHeight="1">
      <c r="A20" s="814"/>
      <c r="B20" s="132"/>
      <c r="C20" s="131"/>
      <c r="D20" s="820"/>
      <c r="E20" s="821"/>
      <c r="F20" s="834" t="s">
        <v>481</v>
      </c>
      <c r="G20" s="835"/>
      <c r="H20" s="139">
        <v>3000</v>
      </c>
      <c r="I20" s="836" t="s">
        <v>480</v>
      </c>
      <c r="J20" s="837"/>
      <c r="K20" s="138">
        <v>3000</v>
      </c>
      <c r="L20" s="117"/>
      <c r="M20" s="117"/>
      <c r="N20" s="135"/>
      <c r="O20" s="135"/>
      <c r="P20" s="134"/>
      <c r="Q20" s="134"/>
      <c r="R20" s="134"/>
    </row>
    <row r="21" spans="1:18" ht="18.75" customHeight="1">
      <c r="A21" s="814"/>
      <c r="B21" s="137" t="s">
        <v>479</v>
      </c>
      <c r="C21" s="136">
        <v>0</v>
      </c>
      <c r="D21" s="820"/>
      <c r="E21" s="821"/>
      <c r="F21" s="832" t="s">
        <v>478</v>
      </c>
      <c r="G21" s="833"/>
      <c r="H21" s="130">
        <v>2000</v>
      </c>
      <c r="I21" s="832" t="s">
        <v>477</v>
      </c>
      <c r="J21" s="833"/>
      <c r="K21" s="129">
        <v>7500</v>
      </c>
      <c r="L21" s="117"/>
      <c r="M21" s="117"/>
      <c r="N21" s="135"/>
      <c r="O21" s="135"/>
      <c r="P21" s="134"/>
      <c r="Q21" s="134"/>
      <c r="R21" s="134"/>
    </row>
    <row r="22" spans="1:18" ht="18.75" customHeight="1">
      <c r="A22" s="814"/>
      <c r="B22" s="133"/>
      <c r="C22" s="131"/>
      <c r="D22" s="820"/>
      <c r="E22" s="821"/>
      <c r="F22" s="832" t="s">
        <v>476</v>
      </c>
      <c r="G22" s="833"/>
      <c r="H22" s="130">
        <v>6500</v>
      </c>
      <c r="I22" s="832" t="s">
        <v>476</v>
      </c>
      <c r="J22" s="833"/>
      <c r="K22" s="129">
        <v>6500</v>
      </c>
      <c r="L22" s="117"/>
      <c r="M22" s="117"/>
      <c r="N22" s="135"/>
      <c r="O22" s="135"/>
      <c r="P22" s="134"/>
      <c r="Q22" s="134"/>
      <c r="R22" s="134"/>
    </row>
    <row r="23" spans="1:18" ht="18.75" customHeight="1">
      <c r="A23" s="814"/>
      <c r="B23" s="133"/>
      <c r="C23" s="131"/>
      <c r="D23" s="820"/>
      <c r="E23" s="821"/>
      <c r="F23" s="832" t="s">
        <v>475</v>
      </c>
      <c r="G23" s="833"/>
      <c r="H23" s="130">
        <v>11000</v>
      </c>
      <c r="I23" s="832" t="s">
        <v>475</v>
      </c>
      <c r="J23" s="833"/>
      <c r="K23" s="129">
        <v>11000</v>
      </c>
      <c r="L23" s="117"/>
      <c r="M23" s="117"/>
      <c r="N23" s="117"/>
      <c r="O23" s="117"/>
    </row>
    <row r="24" spans="1:18" ht="18.75" customHeight="1">
      <c r="A24" s="814"/>
      <c r="B24" s="133"/>
      <c r="C24" s="131"/>
      <c r="D24" s="820"/>
      <c r="E24" s="821"/>
      <c r="F24" s="830" t="s">
        <v>799</v>
      </c>
      <c r="G24" s="831"/>
      <c r="H24" s="130">
        <v>0</v>
      </c>
      <c r="I24" s="830" t="s">
        <v>803</v>
      </c>
      <c r="J24" s="831"/>
      <c r="K24" s="129">
        <v>2000</v>
      </c>
      <c r="L24" s="117"/>
      <c r="M24" s="117"/>
      <c r="N24" s="117"/>
      <c r="O24" s="117"/>
    </row>
    <row r="25" spans="1:18" ht="18.75" customHeight="1">
      <c r="A25" s="814"/>
      <c r="B25" s="132"/>
      <c r="C25" s="131"/>
      <c r="D25" s="820"/>
      <c r="E25" s="821"/>
      <c r="F25" s="830" t="s">
        <v>800</v>
      </c>
      <c r="G25" s="831"/>
      <c r="H25" s="130">
        <v>0</v>
      </c>
      <c r="I25" s="832" t="s">
        <v>804</v>
      </c>
      <c r="J25" s="833"/>
      <c r="K25" s="129">
        <v>7000</v>
      </c>
      <c r="L25" s="117"/>
      <c r="M25" s="117"/>
      <c r="N25" s="117"/>
      <c r="O25" s="117"/>
    </row>
    <row r="26" spans="1:18" ht="18.75" customHeight="1">
      <c r="A26" s="814"/>
      <c r="B26" s="132"/>
      <c r="C26" s="131"/>
      <c r="D26" s="820"/>
      <c r="E26" s="821"/>
      <c r="F26" s="830" t="s">
        <v>801</v>
      </c>
      <c r="G26" s="831"/>
      <c r="H26" s="130">
        <v>0</v>
      </c>
      <c r="I26" s="832" t="s">
        <v>801</v>
      </c>
      <c r="J26" s="833"/>
      <c r="K26" s="129">
        <v>3000</v>
      </c>
      <c r="L26" s="117"/>
      <c r="M26" s="117"/>
      <c r="N26" s="117"/>
      <c r="O26" s="117"/>
    </row>
    <row r="27" spans="1:18" ht="18.75" customHeight="1">
      <c r="A27" s="814"/>
      <c r="B27" s="132"/>
      <c r="C27" s="131"/>
      <c r="D27" s="820"/>
      <c r="E27" s="821"/>
      <c r="F27" s="830" t="s">
        <v>802</v>
      </c>
      <c r="G27" s="831"/>
      <c r="H27" s="130">
        <v>0</v>
      </c>
      <c r="I27" s="832" t="s">
        <v>802</v>
      </c>
      <c r="J27" s="833"/>
      <c r="K27" s="129">
        <v>11000</v>
      </c>
      <c r="L27" s="117"/>
      <c r="M27" s="117"/>
      <c r="N27" s="117"/>
      <c r="O27" s="117"/>
    </row>
    <row r="28" spans="1:18" ht="18.75" customHeight="1">
      <c r="A28" s="815"/>
      <c r="B28" s="128"/>
      <c r="C28" s="127"/>
      <c r="D28" s="822"/>
      <c r="E28" s="823"/>
      <c r="F28" s="838"/>
      <c r="G28" s="839"/>
      <c r="H28" s="126"/>
      <c r="I28" s="838"/>
      <c r="J28" s="839"/>
      <c r="K28" s="125"/>
      <c r="L28" s="117"/>
      <c r="M28" s="117"/>
      <c r="N28" s="117"/>
      <c r="O28" s="117"/>
    </row>
    <row r="29" spans="1:18" ht="18.75" customHeight="1">
      <c r="A29" s="124"/>
      <c r="B29" s="123" t="s">
        <v>474</v>
      </c>
      <c r="C29" s="122">
        <f>SUM(C21:C28)</f>
        <v>0</v>
      </c>
      <c r="D29" s="121"/>
      <c r="E29" s="120"/>
      <c r="F29" s="805" t="s">
        <v>474</v>
      </c>
      <c r="G29" s="806"/>
      <c r="H29" s="119">
        <f>SUM(H20:H28)</f>
        <v>22500</v>
      </c>
      <c r="I29" s="805" t="s">
        <v>474</v>
      </c>
      <c r="J29" s="806"/>
      <c r="K29" s="118">
        <f>SUM(K20:K28)</f>
        <v>51000</v>
      </c>
      <c r="L29" s="117"/>
      <c r="M29" s="117"/>
      <c r="N29" s="117"/>
      <c r="O29" s="117"/>
    </row>
    <row r="30" spans="1:18" ht="18.75" customHeight="1">
      <c r="A30" s="116" t="s">
        <v>473</v>
      </c>
      <c r="B30" s="116"/>
      <c r="C30" s="116"/>
      <c r="D30" s="116"/>
      <c r="E30" s="116"/>
      <c r="F30" s="116"/>
      <c r="G30" s="116"/>
      <c r="H30" s="116"/>
      <c r="I30" s="116"/>
      <c r="J30" s="116"/>
      <c r="K30" s="116"/>
    </row>
    <row r="31" spans="1:18">
      <c r="A31" s="115"/>
      <c r="B31" s="115"/>
      <c r="C31" s="115"/>
      <c r="D31" s="115"/>
      <c r="E31" s="115"/>
      <c r="F31" s="115"/>
      <c r="G31" s="115"/>
      <c r="H31" s="115"/>
      <c r="I31" s="115"/>
      <c r="J31" s="115"/>
      <c r="K31" s="115"/>
    </row>
    <row r="32" spans="1:18">
      <c r="A32" s="115"/>
      <c r="B32" s="115"/>
      <c r="C32" s="115"/>
      <c r="D32" s="115"/>
      <c r="E32" s="115"/>
      <c r="F32" s="115"/>
      <c r="G32" s="115"/>
      <c r="H32" s="115"/>
      <c r="I32" s="115"/>
      <c r="J32" s="115"/>
      <c r="K32" s="115"/>
    </row>
    <row r="44" spans="1:11" s="542" customFormat="1">
      <c r="A44" s="541"/>
      <c r="B44" s="541"/>
      <c r="C44" s="541"/>
      <c r="D44" s="541"/>
      <c r="E44" s="541"/>
      <c r="F44" s="541"/>
      <c r="G44" s="541"/>
      <c r="H44" s="541"/>
      <c r="I44" s="541"/>
      <c r="J44" s="541"/>
      <c r="K44" s="541"/>
    </row>
    <row r="45" spans="1:11" s="542" customFormat="1">
      <c r="A45" s="541"/>
      <c r="B45" s="541"/>
      <c r="C45" s="541"/>
      <c r="D45" s="541"/>
      <c r="E45" s="541"/>
      <c r="F45" s="541"/>
      <c r="G45" s="541"/>
      <c r="H45" s="541"/>
      <c r="I45" s="541"/>
      <c r="J45" s="541"/>
      <c r="K45" s="541"/>
    </row>
    <row r="46" spans="1:11" s="542" customFormat="1">
      <c r="A46" s="541"/>
      <c r="B46" s="541"/>
      <c r="C46" s="541"/>
      <c r="D46" s="541"/>
      <c r="E46" s="541"/>
      <c r="F46" s="541"/>
      <c r="G46" s="541"/>
      <c r="H46" s="541"/>
      <c r="I46" s="541"/>
      <c r="J46" s="541"/>
      <c r="K46" s="541"/>
    </row>
    <row r="47" spans="1:11" s="542" customFormat="1">
      <c r="A47" s="541"/>
      <c r="B47" s="541"/>
      <c r="C47" s="541"/>
      <c r="D47" s="541"/>
      <c r="E47" s="541"/>
      <c r="F47" s="541"/>
      <c r="G47" s="541"/>
      <c r="H47" s="541"/>
      <c r="I47" s="541"/>
      <c r="J47" s="541"/>
      <c r="K47" s="541"/>
    </row>
    <row r="48" spans="1:11" s="542" customFormat="1">
      <c r="A48" s="541"/>
      <c r="B48" s="541"/>
      <c r="C48" s="541"/>
      <c r="D48" s="541"/>
      <c r="E48" s="541"/>
      <c r="F48" s="541"/>
      <c r="G48" s="541"/>
      <c r="H48" s="541"/>
      <c r="I48" s="541"/>
      <c r="J48" s="541"/>
      <c r="K48" s="541"/>
    </row>
    <row r="49" spans="1:11" s="542" customFormat="1">
      <c r="A49" s="541"/>
      <c r="B49" s="541"/>
      <c r="C49" s="541"/>
      <c r="D49" s="541"/>
      <c r="E49" s="541"/>
      <c r="F49" s="541"/>
      <c r="G49" s="541"/>
      <c r="H49" s="541"/>
      <c r="I49" s="541"/>
      <c r="J49" s="541"/>
      <c r="K49" s="541"/>
    </row>
    <row r="50" spans="1:11" s="542" customFormat="1">
      <c r="A50" s="541"/>
      <c r="B50" s="541"/>
      <c r="C50" s="541"/>
      <c r="D50" s="541"/>
      <c r="E50" s="541"/>
      <c r="F50" s="541"/>
      <c r="G50" s="541"/>
      <c r="H50" s="541"/>
      <c r="I50" s="541"/>
      <c r="J50" s="541"/>
      <c r="K50" s="541"/>
    </row>
    <row r="51" spans="1:11" s="542" customFormat="1">
      <c r="A51" s="541"/>
      <c r="B51" s="541"/>
      <c r="C51" s="541"/>
      <c r="D51" s="541"/>
      <c r="E51" s="541"/>
      <c r="F51" s="541"/>
      <c r="G51" s="541"/>
      <c r="H51" s="541"/>
      <c r="I51" s="541"/>
      <c r="J51" s="541"/>
      <c r="K51" s="541"/>
    </row>
    <row r="52" spans="1:11" s="542" customFormat="1">
      <c r="A52" s="541"/>
      <c r="B52" s="541"/>
      <c r="C52" s="541"/>
      <c r="D52" s="541"/>
      <c r="E52" s="541"/>
      <c r="F52" s="541"/>
      <c r="G52" s="541"/>
      <c r="H52" s="541"/>
      <c r="I52" s="541"/>
      <c r="J52" s="541"/>
      <c r="K52" s="541"/>
    </row>
    <row r="53" spans="1:11" s="542" customFormat="1">
      <c r="A53" s="541"/>
      <c r="B53" s="541"/>
      <c r="C53" s="541"/>
      <c r="D53" s="541"/>
      <c r="E53" s="541"/>
      <c r="F53" s="541"/>
      <c r="G53" s="541"/>
      <c r="H53" s="541"/>
      <c r="I53" s="541"/>
      <c r="J53" s="541"/>
      <c r="K53" s="541"/>
    </row>
    <row r="54" spans="1:11" s="542" customFormat="1">
      <c r="A54" s="541"/>
      <c r="B54" s="541"/>
      <c r="C54" s="541"/>
      <c r="D54" s="541"/>
      <c r="E54" s="541"/>
      <c r="F54" s="541"/>
      <c r="G54" s="541"/>
      <c r="H54" s="541"/>
      <c r="I54" s="541"/>
      <c r="J54" s="541"/>
      <c r="K54" s="541"/>
    </row>
    <row r="55" spans="1:11" s="542" customFormat="1">
      <c r="A55" s="541"/>
      <c r="B55" s="541"/>
      <c r="C55" s="541"/>
      <c r="D55" s="541"/>
      <c r="E55" s="541"/>
      <c r="F55" s="541"/>
      <c r="G55" s="541"/>
      <c r="H55" s="541"/>
      <c r="I55" s="541"/>
      <c r="J55" s="541"/>
      <c r="K55" s="541"/>
    </row>
    <row r="56" spans="1:11" s="542" customFormat="1">
      <c r="A56" s="541"/>
      <c r="B56" s="541"/>
      <c r="C56" s="541"/>
      <c r="D56" s="541"/>
      <c r="E56" s="541"/>
      <c r="F56" s="541"/>
      <c r="G56" s="541"/>
      <c r="H56" s="541"/>
      <c r="I56" s="541"/>
      <c r="J56" s="541"/>
      <c r="K56" s="541"/>
    </row>
    <row r="57" spans="1:11" s="542" customFormat="1">
      <c r="A57" s="541"/>
      <c r="B57" s="541"/>
      <c r="C57" s="541"/>
      <c r="D57" s="541"/>
      <c r="E57" s="541"/>
      <c r="F57" s="541"/>
      <c r="G57" s="541"/>
      <c r="H57" s="541"/>
      <c r="I57" s="541"/>
      <c r="J57" s="541"/>
      <c r="K57" s="541"/>
    </row>
    <row r="58" spans="1:11" s="542" customFormat="1">
      <c r="A58" s="541"/>
      <c r="B58" s="541"/>
      <c r="C58" s="541"/>
      <c r="D58" s="541"/>
      <c r="E58" s="541"/>
      <c r="F58" s="541"/>
      <c r="G58" s="541"/>
      <c r="H58" s="541"/>
      <c r="I58" s="541"/>
      <c r="J58" s="541"/>
      <c r="K58" s="541"/>
    </row>
    <row r="59" spans="1:11" s="542" customFormat="1">
      <c r="A59" s="541"/>
      <c r="B59" s="541"/>
      <c r="C59" s="541"/>
      <c r="D59" s="541"/>
      <c r="E59" s="541"/>
      <c r="F59" s="541"/>
      <c r="G59" s="541"/>
      <c r="H59" s="541"/>
      <c r="I59" s="541"/>
      <c r="J59" s="541"/>
      <c r="K59" s="541"/>
    </row>
    <row r="60" spans="1:11" s="542" customFormat="1">
      <c r="A60" s="541"/>
      <c r="B60" s="541"/>
      <c r="C60" s="541"/>
      <c r="D60" s="541"/>
      <c r="E60" s="541"/>
      <c r="F60" s="541"/>
      <c r="G60" s="541"/>
      <c r="H60" s="541"/>
      <c r="I60" s="541"/>
      <c r="J60" s="541"/>
      <c r="K60" s="541"/>
    </row>
    <row r="61" spans="1:11" s="542" customFormat="1">
      <c r="A61" s="541"/>
      <c r="B61" s="541"/>
      <c r="C61" s="541"/>
      <c r="D61" s="541"/>
      <c r="E61" s="541"/>
      <c r="F61" s="541"/>
      <c r="G61" s="541"/>
      <c r="H61" s="541"/>
      <c r="I61" s="541"/>
      <c r="J61" s="541"/>
      <c r="K61" s="541"/>
    </row>
    <row r="62" spans="1:11" s="542" customFormat="1">
      <c r="A62" s="541"/>
      <c r="B62" s="541"/>
      <c r="C62" s="541"/>
      <c r="D62" s="541"/>
      <c r="E62" s="541"/>
      <c r="F62" s="541"/>
      <c r="G62" s="541"/>
      <c r="H62" s="541"/>
      <c r="I62" s="541"/>
      <c r="J62" s="541"/>
      <c r="K62" s="541"/>
    </row>
    <row r="63" spans="1:11" s="542" customFormat="1">
      <c r="A63" s="541"/>
      <c r="B63" s="541"/>
      <c r="C63" s="541"/>
      <c r="D63" s="541"/>
      <c r="E63" s="541"/>
      <c r="F63" s="541"/>
      <c r="G63" s="541"/>
      <c r="H63" s="541"/>
      <c r="I63" s="541"/>
      <c r="J63" s="541"/>
      <c r="K63" s="541"/>
    </row>
    <row r="64" spans="1:11" s="542" customFormat="1">
      <c r="A64" s="541"/>
      <c r="B64" s="541"/>
      <c r="C64" s="541"/>
      <c r="D64" s="541"/>
      <c r="E64" s="541"/>
      <c r="F64" s="541"/>
      <c r="G64" s="541"/>
      <c r="H64" s="541"/>
      <c r="I64" s="541"/>
      <c r="J64" s="541"/>
      <c r="K64" s="541"/>
    </row>
    <row r="65" spans="1:11" s="542" customFormat="1">
      <c r="A65" s="541"/>
      <c r="B65" s="541"/>
      <c r="C65" s="541"/>
      <c r="D65" s="541"/>
      <c r="E65" s="541"/>
      <c r="F65" s="541"/>
      <c r="G65" s="541"/>
      <c r="H65" s="541"/>
      <c r="I65" s="541"/>
      <c r="J65" s="541"/>
      <c r="K65" s="541"/>
    </row>
    <row r="66" spans="1:11" s="542" customFormat="1">
      <c r="A66" s="541"/>
      <c r="B66" s="541"/>
      <c r="C66" s="541"/>
      <c r="D66" s="541"/>
      <c r="E66" s="541"/>
      <c r="F66" s="541"/>
      <c r="G66" s="541"/>
      <c r="H66" s="541"/>
      <c r="I66" s="541"/>
      <c r="J66" s="541"/>
      <c r="K66" s="541"/>
    </row>
    <row r="67" spans="1:11" s="542" customFormat="1">
      <c r="A67" s="541"/>
      <c r="B67" s="541"/>
      <c r="C67" s="541"/>
      <c r="D67" s="541"/>
      <c r="E67" s="541"/>
      <c r="F67" s="541"/>
      <c r="G67" s="541"/>
      <c r="H67" s="541"/>
      <c r="I67" s="541"/>
      <c r="J67" s="541"/>
      <c r="K67" s="541"/>
    </row>
    <row r="68" spans="1:11" s="542" customFormat="1">
      <c r="A68" s="541"/>
      <c r="B68" s="541"/>
      <c r="C68" s="541"/>
      <c r="D68" s="541"/>
      <c r="E68" s="541"/>
      <c r="F68" s="541"/>
      <c r="G68" s="541"/>
      <c r="H68" s="541"/>
      <c r="I68" s="541"/>
      <c r="J68" s="541"/>
      <c r="K68" s="541"/>
    </row>
    <row r="69" spans="1:11" s="542" customFormat="1">
      <c r="A69" s="541"/>
      <c r="B69" s="541"/>
      <c r="C69" s="541"/>
      <c r="D69" s="541"/>
      <c r="E69" s="541"/>
      <c r="F69" s="541"/>
      <c r="G69" s="541"/>
      <c r="H69" s="541"/>
      <c r="I69" s="541"/>
      <c r="J69" s="541"/>
      <c r="K69" s="541"/>
    </row>
    <row r="70" spans="1:11" s="542" customFormat="1">
      <c r="A70" s="541"/>
      <c r="B70" s="541"/>
      <c r="C70" s="541"/>
      <c r="D70" s="541"/>
      <c r="E70" s="541"/>
      <c r="F70" s="541"/>
      <c r="G70" s="541"/>
      <c r="H70" s="541"/>
      <c r="I70" s="541"/>
      <c r="J70" s="541"/>
      <c r="K70" s="541"/>
    </row>
    <row r="71" spans="1:11" s="542" customFormat="1">
      <c r="A71" s="541"/>
      <c r="B71" s="541"/>
      <c r="C71" s="541"/>
      <c r="D71" s="541"/>
      <c r="E71" s="541"/>
      <c r="F71" s="541"/>
      <c r="G71" s="541"/>
      <c r="H71" s="541"/>
      <c r="I71" s="541"/>
      <c r="J71" s="541"/>
      <c r="K71" s="541"/>
    </row>
    <row r="72" spans="1:11" s="542" customFormat="1">
      <c r="A72" s="541"/>
      <c r="B72" s="541"/>
      <c r="C72" s="541"/>
      <c r="D72" s="541"/>
      <c r="E72" s="541"/>
      <c r="F72" s="541"/>
      <c r="G72" s="541"/>
      <c r="H72" s="541"/>
      <c r="I72" s="541"/>
      <c r="J72" s="541"/>
      <c r="K72" s="541"/>
    </row>
    <row r="73" spans="1:11" s="542" customFormat="1">
      <c r="A73" s="541"/>
      <c r="B73" s="541"/>
      <c r="C73" s="541"/>
      <c r="D73" s="541"/>
      <c r="E73" s="541"/>
      <c r="F73" s="541"/>
      <c r="G73" s="541"/>
      <c r="H73" s="541"/>
      <c r="I73" s="541"/>
      <c r="J73" s="541"/>
      <c r="K73" s="541"/>
    </row>
    <row r="74" spans="1:11" s="542" customFormat="1">
      <c r="A74" s="541"/>
      <c r="B74" s="541"/>
      <c r="C74" s="541"/>
      <c r="D74" s="541"/>
      <c r="E74" s="541"/>
      <c r="F74" s="541"/>
      <c r="G74" s="541"/>
      <c r="H74" s="541"/>
      <c r="I74" s="541"/>
      <c r="J74" s="541"/>
      <c r="K74" s="541"/>
    </row>
    <row r="75" spans="1:11" s="542" customFormat="1">
      <c r="A75" s="541"/>
      <c r="B75" s="541"/>
      <c r="C75" s="541"/>
      <c r="D75" s="541"/>
      <c r="E75" s="541"/>
      <c r="F75" s="541"/>
      <c r="G75" s="541"/>
      <c r="H75" s="541"/>
      <c r="I75" s="541"/>
      <c r="J75" s="541"/>
      <c r="K75" s="541"/>
    </row>
    <row r="76" spans="1:11" s="542" customFormat="1">
      <c r="A76" s="541"/>
      <c r="B76" s="541"/>
      <c r="C76" s="541"/>
      <c r="D76" s="541"/>
      <c r="E76" s="541"/>
      <c r="F76" s="541"/>
      <c r="G76" s="541"/>
      <c r="H76" s="541"/>
      <c r="I76" s="541"/>
      <c r="J76" s="541"/>
      <c r="K76" s="541"/>
    </row>
    <row r="77" spans="1:11" s="542" customFormat="1">
      <c r="A77" s="541"/>
      <c r="B77" s="541"/>
      <c r="C77" s="541"/>
      <c r="D77" s="541"/>
      <c r="E77" s="541"/>
      <c r="F77" s="541"/>
      <c r="G77" s="541"/>
      <c r="H77" s="541"/>
      <c r="I77" s="541"/>
      <c r="J77" s="541"/>
      <c r="K77" s="541"/>
    </row>
    <row r="78" spans="1:11" s="542" customFormat="1">
      <c r="A78" s="541"/>
      <c r="B78" s="541"/>
      <c r="C78" s="541"/>
      <c r="D78" s="541"/>
      <c r="E78" s="541"/>
      <c r="F78" s="541"/>
      <c r="G78" s="541"/>
      <c r="H78" s="541"/>
      <c r="I78" s="541"/>
      <c r="J78" s="541"/>
      <c r="K78" s="541"/>
    </row>
    <row r="79" spans="1:11" s="542" customFormat="1">
      <c r="A79" s="541"/>
      <c r="B79" s="541"/>
      <c r="C79" s="541"/>
      <c r="D79" s="541"/>
      <c r="E79" s="541"/>
      <c r="F79" s="541"/>
      <c r="G79" s="541"/>
      <c r="H79" s="541"/>
      <c r="I79" s="541"/>
      <c r="J79" s="541"/>
      <c r="K79" s="541"/>
    </row>
    <row r="80" spans="1:11" s="542" customFormat="1">
      <c r="A80" s="541"/>
      <c r="B80" s="541"/>
      <c r="C80" s="541"/>
      <c r="D80" s="541"/>
      <c r="E80" s="541"/>
      <c r="F80" s="541"/>
      <c r="G80" s="541"/>
      <c r="H80" s="541"/>
      <c r="I80" s="541"/>
      <c r="J80" s="541"/>
      <c r="K80" s="541"/>
    </row>
    <row r="81" spans="1:20" s="542" customFormat="1">
      <c r="A81" s="541"/>
      <c r="B81" s="541"/>
      <c r="C81" s="541"/>
      <c r="D81" s="541"/>
      <c r="E81" s="541"/>
      <c r="F81" s="541"/>
      <c r="G81" s="541"/>
      <c r="H81" s="541"/>
      <c r="I81" s="541"/>
      <c r="J81" s="541"/>
      <c r="K81" s="541"/>
    </row>
    <row r="82" spans="1:20" s="542" customFormat="1">
      <c r="A82" s="541"/>
      <c r="B82" s="541"/>
      <c r="C82" s="541"/>
      <c r="D82" s="541"/>
      <c r="E82" s="541"/>
      <c r="F82" s="541"/>
      <c r="G82" s="541"/>
      <c r="H82" s="541"/>
      <c r="I82" s="541"/>
      <c r="J82" s="541"/>
      <c r="K82" s="541"/>
    </row>
    <row r="83" spans="1:20" s="542" customFormat="1">
      <c r="A83" s="541"/>
      <c r="B83" s="541"/>
      <c r="C83" s="541"/>
      <c r="D83" s="541"/>
      <c r="E83" s="541"/>
      <c r="F83" s="541"/>
      <c r="G83" s="541"/>
      <c r="H83" s="541"/>
      <c r="I83" s="541"/>
      <c r="J83" s="541"/>
      <c r="K83" s="541"/>
    </row>
    <row r="84" spans="1:20" s="542" customFormat="1">
      <c r="A84" s="541"/>
      <c r="B84" s="541"/>
      <c r="C84" s="541"/>
      <c r="D84" s="541"/>
      <c r="E84" s="541"/>
      <c r="F84" s="541"/>
      <c r="G84" s="541"/>
      <c r="H84" s="541"/>
      <c r="I84" s="541"/>
      <c r="J84" s="541"/>
      <c r="K84" s="541"/>
    </row>
    <row r="85" spans="1:20" s="542" customFormat="1">
      <c r="A85" s="541"/>
      <c r="B85" s="541"/>
      <c r="C85" s="541"/>
      <c r="D85" s="541"/>
      <c r="E85" s="541"/>
      <c r="F85" s="541"/>
      <c r="G85" s="541"/>
      <c r="H85" s="541"/>
      <c r="I85" s="541"/>
      <c r="J85" s="541"/>
      <c r="K85" s="541"/>
    </row>
    <row r="86" spans="1:20" s="542" customFormat="1">
      <c r="A86" s="541"/>
      <c r="B86" s="541"/>
      <c r="C86" s="541"/>
      <c r="D86" s="541"/>
      <c r="E86" s="541"/>
      <c r="F86" s="541"/>
      <c r="G86" s="541"/>
      <c r="H86" s="541"/>
      <c r="I86" s="541"/>
      <c r="J86" s="541"/>
      <c r="K86" s="541"/>
    </row>
    <row r="87" spans="1:20" s="542" customFormat="1">
      <c r="A87" s="541"/>
      <c r="B87" s="541"/>
      <c r="C87" s="541"/>
      <c r="D87" s="541"/>
      <c r="E87" s="541"/>
      <c r="F87" s="541"/>
      <c r="G87" s="541"/>
      <c r="H87" s="541"/>
      <c r="I87" s="541"/>
      <c r="J87" s="541"/>
      <c r="K87" s="541"/>
    </row>
    <row r="88" spans="1:20" s="542" customFormat="1">
      <c r="A88" s="541"/>
      <c r="B88" s="541"/>
      <c r="C88" s="541"/>
      <c r="D88" s="541"/>
      <c r="E88" s="541"/>
      <c r="F88" s="541"/>
      <c r="G88" s="541"/>
      <c r="H88" s="541"/>
      <c r="I88" s="541"/>
      <c r="J88" s="541"/>
      <c r="K88" s="541"/>
    </row>
    <row r="89" spans="1:20" s="542" customFormat="1">
      <c r="A89" s="541"/>
      <c r="B89" s="541"/>
      <c r="C89" s="541"/>
      <c r="D89" s="541"/>
      <c r="E89" s="541"/>
      <c r="F89" s="541"/>
      <c r="G89" s="541"/>
      <c r="H89" s="541"/>
      <c r="I89" s="541"/>
      <c r="J89" s="541"/>
      <c r="K89" s="541"/>
    </row>
    <row r="90" spans="1:20" s="542" customFormat="1">
      <c r="A90" s="541"/>
      <c r="B90" s="541"/>
      <c r="C90" s="541"/>
      <c r="D90" s="541"/>
      <c r="E90" s="541"/>
      <c r="F90" s="541"/>
      <c r="G90" s="541"/>
      <c r="H90" s="541"/>
      <c r="I90" s="541"/>
      <c r="J90" s="541"/>
      <c r="K90" s="541"/>
    </row>
    <row r="91" spans="1:20" s="542" customFormat="1">
      <c r="A91" s="541"/>
      <c r="B91" s="541"/>
      <c r="C91" s="541"/>
      <c r="D91" s="541"/>
      <c r="E91" s="541"/>
      <c r="F91" s="541"/>
      <c r="G91" s="541"/>
      <c r="H91" s="541"/>
      <c r="I91" s="541"/>
      <c r="J91" s="541"/>
      <c r="K91" s="541"/>
    </row>
    <row r="92" spans="1:20" s="542" customFormat="1">
      <c r="A92" s="541"/>
      <c r="B92" s="541"/>
      <c r="C92" s="541"/>
      <c r="D92" s="541"/>
      <c r="E92" s="541"/>
      <c r="F92" s="541"/>
      <c r="G92" s="541"/>
      <c r="H92" s="541"/>
      <c r="I92" s="541"/>
      <c r="J92" s="541"/>
      <c r="K92" s="541"/>
    </row>
    <row r="93" spans="1:20" s="542" customFormat="1">
      <c r="A93" s="541"/>
      <c r="B93" s="541"/>
      <c r="C93" s="541"/>
      <c r="D93" s="541"/>
      <c r="E93" s="541"/>
      <c r="F93" s="541"/>
      <c r="G93" s="541"/>
      <c r="H93" s="541"/>
      <c r="I93" s="541"/>
      <c r="J93" s="541"/>
      <c r="K93" s="541"/>
    </row>
    <row r="94" spans="1:20" s="542" customFormat="1">
      <c r="A94" s="541"/>
      <c r="B94" s="541"/>
      <c r="C94" s="541"/>
      <c r="D94" s="541"/>
      <c r="E94" s="541"/>
      <c r="F94" s="541"/>
      <c r="G94" s="541"/>
      <c r="H94" s="541"/>
      <c r="I94" s="541"/>
      <c r="J94" s="541"/>
      <c r="K94" s="541"/>
    </row>
    <row r="95" spans="1:20" s="542" customFormat="1">
      <c r="A95" s="541"/>
      <c r="B95" s="541"/>
      <c r="C95" s="541"/>
      <c r="D95" s="541"/>
      <c r="E95" s="541"/>
      <c r="F95" s="541"/>
      <c r="G95" s="541"/>
      <c r="H95" s="541"/>
      <c r="I95" s="541"/>
      <c r="J95" s="541"/>
      <c r="K95" s="410"/>
      <c r="L95" s="543"/>
      <c r="M95" s="543"/>
      <c r="N95" s="543"/>
      <c r="O95" s="543"/>
      <c r="P95" s="543"/>
      <c r="Q95" s="543"/>
      <c r="R95" s="543"/>
      <c r="S95" s="543"/>
      <c r="T95" s="543"/>
    </row>
    <row r="96" spans="1:20" s="542" customFormat="1">
      <c r="A96" s="541"/>
      <c r="B96" s="541"/>
      <c r="C96" s="541"/>
      <c r="D96" s="541"/>
      <c r="E96" s="541"/>
      <c r="F96" s="541"/>
      <c r="G96" s="541"/>
      <c r="H96" s="541"/>
      <c r="I96" s="541"/>
      <c r="J96" s="541"/>
      <c r="K96" s="541"/>
    </row>
    <row r="97" spans="1:20" s="542" customFormat="1">
      <c r="A97" s="541"/>
      <c r="B97" s="541"/>
      <c r="C97" s="541"/>
      <c r="D97" s="541"/>
      <c r="E97" s="541"/>
      <c r="F97" s="541"/>
      <c r="G97" s="541"/>
      <c r="H97" s="541"/>
      <c r="I97" s="541"/>
      <c r="J97" s="541"/>
      <c r="K97" s="410"/>
      <c r="L97" s="543"/>
      <c r="M97" s="543"/>
      <c r="N97" s="543"/>
      <c r="O97" s="543"/>
      <c r="P97" s="543"/>
      <c r="Q97" s="543"/>
      <c r="R97" s="543"/>
      <c r="S97" s="543"/>
      <c r="T97" s="543"/>
    </row>
    <row r="98" spans="1:20" s="542" customFormat="1">
      <c r="A98" s="541"/>
      <c r="B98" s="541"/>
      <c r="C98" s="541"/>
      <c r="D98" s="541"/>
      <c r="E98" s="541"/>
      <c r="F98" s="541"/>
      <c r="G98" s="541"/>
      <c r="H98" s="541"/>
      <c r="I98" s="541"/>
      <c r="J98" s="541"/>
      <c r="K98" s="541"/>
    </row>
    <row r="99" spans="1:20" s="542" customFormat="1">
      <c r="A99" s="541"/>
      <c r="B99" s="541"/>
      <c r="C99" s="541"/>
      <c r="D99" s="541"/>
      <c r="E99" s="541"/>
      <c r="F99" s="541"/>
      <c r="G99" s="541"/>
      <c r="H99" s="541"/>
      <c r="I99" s="541"/>
      <c r="J99" s="541"/>
      <c r="K99" s="541"/>
    </row>
    <row r="100" spans="1:20" s="542" customFormat="1">
      <c r="A100" s="541"/>
      <c r="B100" s="541"/>
      <c r="C100" s="541"/>
      <c r="D100" s="541"/>
      <c r="E100" s="541"/>
      <c r="F100" s="541"/>
      <c r="G100" s="541"/>
      <c r="H100" s="541"/>
      <c r="I100" s="541"/>
      <c r="J100" s="541"/>
      <c r="K100" s="541"/>
    </row>
    <row r="101" spans="1:20" s="542" customFormat="1">
      <c r="A101" s="541"/>
      <c r="B101" s="541"/>
      <c r="C101" s="541"/>
      <c r="D101" s="541"/>
      <c r="E101" s="541"/>
      <c r="F101" s="541"/>
      <c r="G101" s="541"/>
      <c r="H101" s="541"/>
      <c r="I101" s="541"/>
      <c r="J101" s="541"/>
      <c r="K101" s="541"/>
    </row>
    <row r="102" spans="1:20" s="542" customFormat="1">
      <c r="A102" s="541"/>
      <c r="B102" s="541"/>
      <c r="C102" s="541"/>
      <c r="D102" s="541"/>
      <c r="E102" s="541"/>
      <c r="F102" s="541"/>
      <c r="G102" s="541"/>
      <c r="H102" s="541"/>
      <c r="I102" s="541"/>
      <c r="J102" s="541"/>
      <c r="K102" s="541"/>
    </row>
    <row r="103" spans="1:20" s="542" customFormat="1">
      <c r="A103" s="541"/>
      <c r="B103" s="541"/>
      <c r="C103" s="541"/>
      <c r="D103" s="541"/>
      <c r="E103" s="541"/>
      <c r="F103" s="541"/>
      <c r="G103" s="541"/>
      <c r="H103" s="541"/>
      <c r="I103" s="541"/>
      <c r="J103" s="541"/>
      <c r="K103" s="541"/>
    </row>
    <row r="104" spans="1:20" s="542" customFormat="1">
      <c r="A104" s="541"/>
      <c r="B104" s="541"/>
      <c r="C104" s="541"/>
      <c r="D104" s="541"/>
      <c r="E104" s="541"/>
      <c r="F104" s="541"/>
      <c r="G104" s="541"/>
      <c r="H104" s="541"/>
      <c r="I104" s="541"/>
      <c r="J104" s="541"/>
      <c r="K104" s="541"/>
    </row>
    <row r="105" spans="1:20" s="542" customFormat="1">
      <c r="A105" s="541"/>
      <c r="B105" s="541"/>
      <c r="C105" s="541"/>
      <c r="D105" s="541"/>
      <c r="E105" s="541"/>
      <c r="F105" s="541"/>
      <c r="G105" s="541"/>
      <c r="H105" s="541"/>
      <c r="I105" s="541"/>
      <c r="J105" s="541"/>
      <c r="K105" s="541"/>
    </row>
    <row r="106" spans="1:20" s="542" customFormat="1">
      <c r="A106" s="541"/>
      <c r="B106" s="541"/>
      <c r="C106" s="541"/>
      <c r="D106" s="541"/>
      <c r="E106" s="541"/>
      <c r="F106" s="541"/>
      <c r="G106" s="541"/>
      <c r="H106" s="541"/>
      <c r="I106" s="541"/>
      <c r="J106" s="541"/>
      <c r="K106" s="541"/>
    </row>
    <row r="107" spans="1:20" s="542" customFormat="1">
      <c r="A107" s="541"/>
      <c r="B107" s="541"/>
      <c r="C107" s="541"/>
      <c r="D107" s="541"/>
      <c r="E107" s="541"/>
      <c r="F107" s="541"/>
      <c r="G107" s="541"/>
      <c r="H107" s="541"/>
      <c r="I107" s="541"/>
      <c r="J107" s="541"/>
      <c r="K107" s="541"/>
    </row>
    <row r="108" spans="1:20" s="542" customFormat="1">
      <c r="A108" s="541"/>
      <c r="B108" s="541"/>
      <c r="C108" s="541"/>
      <c r="D108" s="541"/>
      <c r="E108" s="541"/>
      <c r="F108" s="541"/>
      <c r="G108" s="541"/>
      <c r="H108" s="541"/>
      <c r="I108" s="541"/>
      <c r="J108" s="541"/>
      <c r="K108" s="541"/>
    </row>
    <row r="109" spans="1:20" s="542" customFormat="1">
      <c r="A109" s="541"/>
      <c r="B109" s="541"/>
      <c r="C109" s="541"/>
      <c r="D109" s="541"/>
      <c r="E109" s="541"/>
      <c r="F109" s="541"/>
      <c r="G109" s="541"/>
      <c r="H109" s="541"/>
      <c r="I109" s="541"/>
      <c r="J109" s="541"/>
      <c r="K109" s="541"/>
    </row>
    <row r="110" spans="1:20" s="542" customFormat="1">
      <c r="A110" s="541"/>
      <c r="B110" s="541"/>
      <c r="C110" s="541"/>
      <c r="D110" s="541"/>
      <c r="E110" s="541"/>
      <c r="F110" s="541"/>
      <c r="G110" s="541"/>
      <c r="H110" s="541"/>
      <c r="I110" s="541"/>
      <c r="J110" s="541"/>
      <c r="K110" s="541"/>
    </row>
    <row r="111" spans="1:20" s="542" customFormat="1">
      <c r="A111" s="541"/>
      <c r="B111" s="541"/>
      <c r="C111" s="541"/>
      <c r="D111" s="541"/>
      <c r="E111" s="541"/>
      <c r="F111" s="541"/>
      <c r="G111" s="541"/>
      <c r="H111" s="541"/>
      <c r="I111" s="541"/>
      <c r="J111" s="541"/>
      <c r="K111" s="541"/>
    </row>
    <row r="112" spans="1:20" s="542" customFormat="1">
      <c r="A112" s="541"/>
      <c r="B112" s="541"/>
      <c r="C112" s="541"/>
      <c r="D112" s="541"/>
      <c r="E112" s="541"/>
      <c r="F112" s="541"/>
      <c r="G112" s="541"/>
      <c r="H112" s="541"/>
      <c r="I112" s="541"/>
      <c r="J112" s="541"/>
      <c r="K112" s="541"/>
    </row>
    <row r="113" spans="1:11" s="542" customFormat="1">
      <c r="A113" s="541"/>
      <c r="B113" s="541"/>
      <c r="C113" s="541"/>
      <c r="D113" s="541"/>
      <c r="E113" s="541"/>
      <c r="F113" s="541"/>
      <c r="G113" s="541"/>
      <c r="H113" s="541"/>
      <c r="I113" s="541"/>
      <c r="J113" s="541"/>
      <c r="K113" s="541"/>
    </row>
    <row r="114" spans="1:11" s="542" customFormat="1">
      <c r="A114" s="541"/>
      <c r="B114" s="541"/>
      <c r="C114" s="541"/>
      <c r="D114" s="541"/>
      <c r="E114" s="541"/>
      <c r="F114" s="541"/>
      <c r="G114" s="541"/>
      <c r="H114" s="541"/>
      <c r="I114" s="541"/>
      <c r="J114" s="541"/>
      <c r="K114" s="541"/>
    </row>
    <row r="115" spans="1:11" s="542" customFormat="1">
      <c r="A115" s="541"/>
      <c r="B115" s="541"/>
      <c r="C115" s="541"/>
      <c r="D115" s="541"/>
      <c r="E115" s="541"/>
      <c r="F115" s="541"/>
      <c r="G115" s="541"/>
      <c r="H115" s="541"/>
      <c r="I115" s="541"/>
      <c r="J115" s="541"/>
      <c r="K115" s="541"/>
    </row>
    <row r="116" spans="1:11" s="542" customFormat="1">
      <c r="A116" s="541"/>
      <c r="B116" s="541"/>
      <c r="C116" s="541"/>
      <c r="D116" s="541"/>
      <c r="E116" s="541"/>
      <c r="F116" s="541"/>
      <c r="G116" s="541"/>
      <c r="H116" s="541"/>
      <c r="I116" s="541"/>
      <c r="J116" s="541"/>
      <c r="K116" s="541"/>
    </row>
    <row r="117" spans="1:11" s="542" customFormat="1">
      <c r="A117" s="541"/>
      <c r="B117" s="541"/>
      <c r="C117" s="541"/>
      <c r="D117" s="541"/>
      <c r="E117" s="541"/>
      <c r="F117" s="541"/>
      <c r="G117" s="541"/>
      <c r="H117" s="541"/>
      <c r="I117" s="541"/>
      <c r="J117" s="541"/>
      <c r="K117" s="541"/>
    </row>
    <row r="118" spans="1:11" s="542" customFormat="1">
      <c r="A118" s="541"/>
      <c r="B118" s="541"/>
      <c r="C118" s="541"/>
      <c r="D118" s="541"/>
      <c r="E118" s="541"/>
      <c r="F118" s="541"/>
      <c r="G118" s="541"/>
      <c r="H118" s="541"/>
      <c r="I118" s="541"/>
      <c r="J118" s="541"/>
      <c r="K118" s="541"/>
    </row>
    <row r="119" spans="1:11" s="542" customFormat="1">
      <c r="A119" s="541"/>
      <c r="B119" s="541"/>
      <c r="C119" s="541"/>
      <c r="D119" s="541"/>
      <c r="E119" s="541"/>
      <c r="F119" s="541"/>
      <c r="G119" s="541"/>
      <c r="H119" s="541"/>
      <c r="I119" s="541"/>
      <c r="J119" s="541"/>
      <c r="K119" s="541"/>
    </row>
    <row r="120" spans="1:11" s="542" customFormat="1">
      <c r="A120" s="541"/>
      <c r="B120" s="541"/>
      <c r="C120" s="541"/>
      <c r="D120" s="541"/>
      <c r="E120" s="541"/>
      <c r="F120" s="541"/>
      <c r="G120" s="541"/>
      <c r="H120" s="541"/>
      <c r="I120" s="541"/>
      <c r="J120" s="541"/>
      <c r="K120" s="541"/>
    </row>
    <row r="121" spans="1:11" s="542" customFormat="1">
      <c r="A121" s="541"/>
      <c r="B121" s="541"/>
      <c r="C121" s="541"/>
      <c r="D121" s="541"/>
      <c r="E121" s="541"/>
      <c r="F121" s="541"/>
      <c r="G121" s="541"/>
      <c r="H121" s="541"/>
      <c r="I121" s="541"/>
      <c r="J121" s="541"/>
      <c r="K121" s="541"/>
    </row>
    <row r="122" spans="1:11" s="542" customFormat="1">
      <c r="A122" s="541"/>
      <c r="B122" s="541"/>
      <c r="C122" s="541"/>
      <c r="D122" s="541"/>
      <c r="E122" s="541"/>
      <c r="F122" s="541"/>
      <c r="G122" s="541"/>
      <c r="H122" s="541"/>
      <c r="I122" s="541"/>
      <c r="J122" s="541"/>
      <c r="K122" s="541"/>
    </row>
    <row r="123" spans="1:11" s="542" customFormat="1">
      <c r="A123" s="541"/>
      <c r="B123" s="541"/>
      <c r="C123" s="541"/>
      <c r="D123" s="541"/>
      <c r="E123" s="541"/>
      <c r="F123" s="541"/>
      <c r="G123" s="541"/>
      <c r="H123" s="541"/>
      <c r="I123" s="541"/>
      <c r="J123" s="541"/>
      <c r="K123" s="541"/>
    </row>
    <row r="124" spans="1:11" s="542" customFormat="1">
      <c r="A124" s="541"/>
      <c r="B124" s="541"/>
      <c r="C124" s="541"/>
      <c r="D124" s="541"/>
      <c r="E124" s="541"/>
      <c r="F124" s="541"/>
      <c r="G124" s="541"/>
      <c r="H124" s="541"/>
      <c r="I124" s="541"/>
      <c r="J124" s="541"/>
      <c r="K124" s="541"/>
    </row>
    <row r="125" spans="1:11" s="542" customFormat="1">
      <c r="A125" s="541"/>
      <c r="B125" s="541"/>
      <c r="C125" s="541"/>
      <c r="D125" s="541"/>
      <c r="E125" s="541"/>
      <c r="F125" s="541"/>
      <c r="G125" s="541"/>
      <c r="H125" s="541"/>
      <c r="I125" s="541"/>
      <c r="J125" s="541"/>
      <c r="K125" s="541"/>
    </row>
    <row r="126" spans="1:11" s="542" customFormat="1">
      <c r="A126" s="541"/>
      <c r="B126" s="541"/>
      <c r="C126" s="541"/>
      <c r="D126" s="541"/>
      <c r="E126" s="541"/>
      <c r="F126" s="541"/>
      <c r="G126" s="541"/>
      <c r="H126" s="541"/>
      <c r="I126" s="541"/>
      <c r="J126" s="541"/>
      <c r="K126" s="541"/>
    </row>
    <row r="127" spans="1:11" s="542" customFormat="1">
      <c r="A127" s="541"/>
      <c r="B127" s="541"/>
      <c r="C127" s="541"/>
      <c r="D127" s="541"/>
      <c r="E127" s="541"/>
      <c r="F127" s="541"/>
      <c r="G127" s="541"/>
      <c r="H127" s="541"/>
      <c r="I127" s="541"/>
      <c r="J127" s="541"/>
      <c r="K127" s="541"/>
    </row>
    <row r="128" spans="1:11" s="542" customFormat="1">
      <c r="A128" s="541"/>
      <c r="B128" s="541"/>
      <c r="C128" s="541"/>
      <c r="D128" s="541"/>
      <c r="E128" s="541"/>
      <c r="F128" s="541"/>
      <c r="G128" s="541"/>
      <c r="H128" s="541"/>
      <c r="I128" s="541"/>
      <c r="J128" s="541"/>
      <c r="K128" s="541"/>
    </row>
    <row r="129" spans="1:11" s="542" customFormat="1">
      <c r="A129" s="541"/>
      <c r="B129" s="541"/>
      <c r="C129" s="541"/>
      <c r="D129" s="541"/>
      <c r="E129" s="541"/>
      <c r="F129" s="541"/>
      <c r="G129" s="541"/>
      <c r="H129" s="541"/>
      <c r="I129" s="541"/>
      <c r="J129" s="541"/>
      <c r="K129" s="541"/>
    </row>
    <row r="130" spans="1:11" s="542" customFormat="1">
      <c r="A130" s="541"/>
      <c r="B130" s="541"/>
      <c r="C130" s="541"/>
      <c r="D130" s="541"/>
      <c r="E130" s="541"/>
      <c r="F130" s="541"/>
      <c r="G130" s="541"/>
      <c r="H130" s="541"/>
      <c r="I130" s="541"/>
      <c r="J130" s="541"/>
      <c r="K130" s="541"/>
    </row>
    <row r="131" spans="1:11" s="542" customFormat="1">
      <c r="A131" s="541"/>
      <c r="B131" s="541"/>
      <c r="C131" s="541"/>
      <c r="D131" s="541"/>
      <c r="E131" s="541"/>
      <c r="F131" s="541"/>
      <c r="G131" s="541"/>
      <c r="H131" s="541"/>
      <c r="I131" s="541"/>
      <c r="J131" s="541"/>
      <c r="K131" s="541"/>
    </row>
    <row r="132" spans="1:11" s="542" customFormat="1">
      <c r="A132" s="541"/>
      <c r="B132" s="541"/>
      <c r="C132" s="541"/>
      <c r="D132" s="541"/>
      <c r="E132" s="541"/>
      <c r="F132" s="541"/>
      <c r="G132" s="541"/>
      <c r="H132" s="541"/>
      <c r="I132" s="541"/>
      <c r="J132" s="541"/>
      <c r="K132" s="541"/>
    </row>
    <row r="133" spans="1:11" s="542" customFormat="1">
      <c r="A133" s="541"/>
      <c r="B133" s="541"/>
      <c r="C133" s="541"/>
      <c r="D133" s="541"/>
      <c r="E133" s="541"/>
      <c r="F133" s="541"/>
      <c r="G133" s="541"/>
      <c r="H133" s="541"/>
      <c r="I133" s="541"/>
      <c r="J133" s="541"/>
      <c r="K133" s="541"/>
    </row>
    <row r="134" spans="1:11" s="542" customFormat="1">
      <c r="A134" s="541"/>
      <c r="B134" s="541"/>
      <c r="C134" s="541"/>
      <c r="D134" s="541"/>
      <c r="E134" s="541"/>
      <c r="F134" s="541"/>
      <c r="G134" s="541"/>
      <c r="H134" s="541"/>
      <c r="I134" s="541"/>
      <c r="J134" s="541"/>
      <c r="K134" s="541"/>
    </row>
    <row r="135" spans="1:11" s="542" customFormat="1">
      <c r="A135" s="541"/>
      <c r="B135" s="541"/>
      <c r="C135" s="541"/>
      <c r="D135" s="541"/>
      <c r="E135" s="541"/>
      <c r="F135" s="541"/>
      <c r="G135" s="541"/>
      <c r="H135" s="541"/>
      <c r="I135" s="541"/>
      <c r="J135" s="541"/>
      <c r="K135" s="541"/>
    </row>
    <row r="136" spans="1:11" s="542" customFormat="1">
      <c r="A136" s="541"/>
      <c r="B136" s="541"/>
      <c r="C136" s="541"/>
      <c r="D136" s="541"/>
      <c r="E136" s="541"/>
      <c r="F136" s="541"/>
      <c r="G136" s="541"/>
      <c r="H136" s="541"/>
      <c r="I136" s="541"/>
      <c r="J136" s="541"/>
      <c r="K136" s="541"/>
    </row>
    <row r="137" spans="1:11" s="542" customFormat="1">
      <c r="A137" s="541"/>
      <c r="B137" s="541"/>
      <c r="C137" s="541"/>
      <c r="D137" s="541"/>
      <c r="E137" s="541"/>
      <c r="F137" s="541"/>
      <c r="G137" s="541"/>
      <c r="H137" s="541"/>
      <c r="I137" s="541"/>
      <c r="J137" s="541"/>
      <c r="K137" s="541"/>
    </row>
    <row r="138" spans="1:11" s="542" customFormat="1">
      <c r="A138" s="541"/>
      <c r="B138" s="541"/>
      <c r="C138" s="541"/>
      <c r="D138" s="541"/>
      <c r="E138" s="541"/>
      <c r="F138" s="541"/>
      <c r="G138" s="541"/>
      <c r="H138" s="541"/>
      <c r="I138" s="541"/>
      <c r="J138" s="541"/>
      <c r="K138" s="541"/>
    </row>
    <row r="139" spans="1:11" s="542" customFormat="1">
      <c r="A139" s="541"/>
      <c r="B139" s="541"/>
      <c r="C139" s="541"/>
      <c r="D139" s="541"/>
      <c r="E139" s="541"/>
      <c r="F139" s="541"/>
      <c r="G139" s="541"/>
      <c r="H139" s="541"/>
      <c r="I139" s="541"/>
      <c r="J139" s="541"/>
      <c r="K139" s="541"/>
    </row>
    <row r="140" spans="1:11" s="542" customFormat="1">
      <c r="A140" s="541"/>
      <c r="B140" s="541"/>
      <c r="C140" s="541"/>
      <c r="D140" s="541"/>
      <c r="E140" s="541"/>
      <c r="F140" s="541"/>
      <c r="G140" s="541"/>
      <c r="H140" s="541"/>
      <c r="I140" s="541"/>
      <c r="J140" s="541"/>
      <c r="K140" s="541"/>
    </row>
    <row r="141" spans="1:11" s="542" customFormat="1">
      <c r="A141" s="541"/>
      <c r="B141" s="541"/>
      <c r="C141" s="541"/>
      <c r="D141" s="541"/>
      <c r="E141" s="541"/>
      <c r="F141" s="541"/>
      <c r="G141" s="541"/>
      <c r="H141" s="541"/>
      <c r="I141" s="541"/>
      <c r="J141" s="541"/>
      <c r="K141" s="541"/>
    </row>
    <row r="142" spans="1:11" s="542" customFormat="1">
      <c r="A142" s="541"/>
      <c r="B142" s="541"/>
      <c r="C142" s="541"/>
      <c r="D142" s="541"/>
      <c r="E142" s="541"/>
      <c r="F142" s="541"/>
      <c r="G142" s="541"/>
      <c r="H142" s="541"/>
      <c r="I142" s="541"/>
      <c r="J142" s="541"/>
      <c r="K142" s="541"/>
    </row>
    <row r="143" spans="1:11" s="542" customFormat="1">
      <c r="A143" s="541"/>
      <c r="B143" s="541"/>
      <c r="C143" s="541"/>
      <c r="D143" s="541"/>
      <c r="E143" s="541"/>
      <c r="F143" s="541"/>
      <c r="G143" s="541"/>
      <c r="H143" s="541"/>
      <c r="I143" s="541"/>
      <c r="J143" s="541"/>
      <c r="K143" s="541"/>
    </row>
    <row r="144" spans="1:11" s="542" customFormat="1">
      <c r="A144" s="541"/>
      <c r="B144" s="541"/>
      <c r="C144" s="541"/>
      <c r="D144" s="541"/>
      <c r="E144" s="541"/>
      <c r="F144" s="541"/>
      <c r="G144" s="541"/>
      <c r="H144" s="541"/>
      <c r="I144" s="541"/>
      <c r="J144" s="541"/>
      <c r="K144" s="541"/>
    </row>
    <row r="145" spans="1:11" s="542" customFormat="1">
      <c r="A145" s="541"/>
      <c r="B145" s="541"/>
      <c r="C145" s="541"/>
      <c r="D145" s="541"/>
      <c r="E145" s="541"/>
      <c r="F145" s="541"/>
      <c r="G145" s="541"/>
      <c r="H145" s="541"/>
      <c r="I145" s="541"/>
      <c r="J145" s="541"/>
      <c r="K145" s="541"/>
    </row>
    <row r="146" spans="1:11" s="542" customFormat="1">
      <c r="A146" s="541"/>
      <c r="B146" s="541"/>
      <c r="C146" s="541"/>
      <c r="D146" s="541"/>
      <c r="E146" s="541"/>
      <c r="F146" s="541"/>
      <c r="G146" s="541"/>
      <c r="H146" s="541"/>
      <c r="I146" s="541"/>
      <c r="J146" s="541"/>
      <c r="K146" s="541"/>
    </row>
    <row r="147" spans="1:11" s="542" customFormat="1">
      <c r="A147" s="541"/>
      <c r="B147" s="541"/>
      <c r="C147" s="541"/>
      <c r="D147" s="541"/>
      <c r="E147" s="541"/>
      <c r="F147" s="541"/>
      <c r="G147" s="541"/>
      <c r="H147" s="541"/>
      <c r="I147" s="541"/>
      <c r="J147" s="541"/>
      <c r="K147" s="541"/>
    </row>
    <row r="148" spans="1:11" s="542" customFormat="1">
      <c r="A148" s="541"/>
      <c r="B148" s="541"/>
      <c r="C148" s="541"/>
      <c r="D148" s="541"/>
      <c r="E148" s="541"/>
      <c r="F148" s="541"/>
      <c r="G148" s="541"/>
      <c r="H148" s="541"/>
      <c r="I148" s="541"/>
      <c r="J148" s="541"/>
      <c r="K148" s="541"/>
    </row>
    <row r="149" spans="1:11" s="542" customFormat="1">
      <c r="A149" s="541"/>
      <c r="B149" s="541"/>
      <c r="C149" s="541"/>
      <c r="D149" s="541"/>
      <c r="E149" s="541"/>
      <c r="F149" s="541"/>
      <c r="G149" s="541"/>
      <c r="H149" s="541"/>
      <c r="I149" s="541"/>
      <c r="J149" s="541"/>
      <c r="K149" s="541"/>
    </row>
    <row r="150" spans="1:11" s="542" customFormat="1">
      <c r="A150" s="541"/>
      <c r="B150" s="541"/>
      <c r="C150" s="541"/>
      <c r="D150" s="541"/>
      <c r="E150" s="541"/>
      <c r="F150" s="541"/>
      <c r="G150" s="541"/>
      <c r="H150" s="541"/>
      <c r="I150" s="541"/>
      <c r="J150" s="541"/>
      <c r="K150" s="541"/>
    </row>
    <row r="151" spans="1:11" s="542" customFormat="1">
      <c r="A151" s="541"/>
      <c r="B151" s="541"/>
      <c r="C151" s="541"/>
      <c r="D151" s="541"/>
      <c r="E151" s="541"/>
      <c r="F151" s="541"/>
      <c r="G151" s="541"/>
      <c r="H151" s="541"/>
      <c r="I151" s="541"/>
      <c r="J151" s="541"/>
      <c r="K151" s="541"/>
    </row>
    <row r="152" spans="1:11" s="542" customFormat="1">
      <c r="A152" s="541"/>
      <c r="B152" s="541"/>
      <c r="C152" s="541"/>
      <c r="D152" s="541"/>
      <c r="E152" s="541"/>
      <c r="F152" s="541"/>
      <c r="G152" s="541"/>
      <c r="H152" s="541"/>
      <c r="I152" s="541"/>
      <c r="J152" s="541"/>
      <c r="K152" s="541"/>
    </row>
    <row r="153" spans="1:11" s="542" customFormat="1">
      <c r="A153" s="541"/>
      <c r="B153" s="541"/>
      <c r="C153" s="541"/>
      <c r="D153" s="541"/>
      <c r="E153" s="541"/>
      <c r="F153" s="541"/>
      <c r="G153" s="541"/>
      <c r="H153" s="541"/>
      <c r="I153" s="541"/>
      <c r="J153" s="541"/>
      <c r="K153" s="541"/>
    </row>
    <row r="154" spans="1:11" s="542" customFormat="1">
      <c r="A154" s="541"/>
      <c r="B154" s="541"/>
      <c r="C154" s="541"/>
      <c r="D154" s="541"/>
      <c r="E154" s="541"/>
      <c r="F154" s="541"/>
      <c r="G154" s="541"/>
      <c r="H154" s="541"/>
      <c r="I154" s="541"/>
      <c r="J154" s="541"/>
      <c r="K154" s="541"/>
    </row>
    <row r="155" spans="1:11" s="542" customFormat="1">
      <c r="A155" s="541"/>
      <c r="B155" s="541"/>
      <c r="C155" s="541"/>
      <c r="D155" s="541"/>
      <c r="E155" s="541"/>
      <c r="F155" s="541"/>
      <c r="G155" s="541"/>
      <c r="H155" s="541"/>
      <c r="I155" s="541"/>
      <c r="J155" s="541"/>
      <c r="K155" s="541"/>
    </row>
    <row r="156" spans="1:11" s="542" customFormat="1">
      <c r="A156" s="541"/>
      <c r="B156" s="541"/>
      <c r="C156" s="541"/>
      <c r="D156" s="541"/>
      <c r="E156" s="541"/>
      <c r="F156" s="541"/>
      <c r="G156" s="541"/>
      <c r="H156" s="541"/>
      <c r="I156" s="541"/>
      <c r="J156" s="541"/>
      <c r="K156" s="541"/>
    </row>
    <row r="157" spans="1:11" s="542" customFormat="1">
      <c r="A157" s="541"/>
      <c r="B157" s="541"/>
      <c r="C157" s="541"/>
      <c r="D157" s="541"/>
      <c r="E157" s="541"/>
      <c r="F157" s="541"/>
      <c r="G157" s="541"/>
      <c r="H157" s="541"/>
      <c r="I157" s="541"/>
      <c r="J157" s="541"/>
      <c r="K157" s="541"/>
    </row>
    <row r="158" spans="1:11" s="542" customFormat="1">
      <c r="A158" s="541"/>
      <c r="B158" s="541"/>
      <c r="C158" s="541"/>
      <c r="D158" s="541"/>
      <c r="E158" s="541"/>
      <c r="F158" s="541"/>
      <c r="G158" s="541"/>
      <c r="H158" s="541"/>
      <c r="I158" s="541"/>
      <c r="J158" s="541"/>
      <c r="K158" s="541"/>
    </row>
    <row r="159" spans="1:11" s="542" customFormat="1">
      <c r="A159" s="541"/>
      <c r="B159" s="541"/>
      <c r="C159" s="541"/>
      <c r="D159" s="541"/>
      <c r="E159" s="541"/>
      <c r="F159" s="541"/>
      <c r="G159" s="541"/>
      <c r="H159" s="541"/>
      <c r="I159" s="541"/>
      <c r="J159" s="541"/>
      <c r="K159" s="541"/>
    </row>
    <row r="160" spans="1:11" s="542" customFormat="1">
      <c r="A160" s="541"/>
      <c r="B160" s="541"/>
      <c r="C160" s="541"/>
      <c r="D160" s="541"/>
      <c r="E160" s="541"/>
      <c r="F160" s="541"/>
      <c r="G160" s="541"/>
      <c r="H160" s="541"/>
      <c r="I160" s="541"/>
      <c r="J160" s="541"/>
      <c r="K160" s="541"/>
    </row>
    <row r="161" spans="1:11" s="542" customFormat="1">
      <c r="A161" s="541"/>
      <c r="B161" s="541"/>
      <c r="C161" s="541"/>
      <c r="D161" s="541"/>
      <c r="E161" s="541"/>
      <c r="F161" s="541"/>
      <c r="G161" s="541"/>
      <c r="H161" s="541"/>
      <c r="I161" s="541"/>
      <c r="J161" s="541"/>
      <c r="K161" s="541"/>
    </row>
    <row r="162" spans="1:11" s="542" customFormat="1">
      <c r="A162" s="541"/>
      <c r="B162" s="541"/>
      <c r="C162" s="541"/>
      <c r="D162" s="541"/>
      <c r="E162" s="541"/>
      <c r="F162" s="541"/>
      <c r="G162" s="541"/>
      <c r="H162" s="541"/>
      <c r="I162" s="541"/>
      <c r="J162" s="541"/>
      <c r="K162" s="541"/>
    </row>
    <row r="163" spans="1:11" s="542" customFormat="1">
      <c r="A163" s="541"/>
      <c r="B163" s="541"/>
      <c r="C163" s="541"/>
      <c r="D163" s="541"/>
      <c r="E163" s="541"/>
      <c r="F163" s="541"/>
      <c r="G163" s="541"/>
      <c r="H163" s="541"/>
      <c r="I163" s="541"/>
      <c r="J163" s="541"/>
      <c r="K163" s="541"/>
    </row>
    <row r="164" spans="1:11" s="542" customFormat="1">
      <c r="A164" s="541"/>
      <c r="B164" s="541"/>
      <c r="C164" s="541"/>
      <c r="D164" s="541"/>
      <c r="E164" s="541"/>
      <c r="F164" s="541"/>
      <c r="G164" s="541"/>
      <c r="H164" s="541"/>
      <c r="I164" s="541"/>
      <c r="J164" s="541"/>
      <c r="K164" s="541"/>
    </row>
    <row r="165" spans="1:11" s="542" customFormat="1">
      <c r="A165" s="541"/>
      <c r="B165" s="541"/>
      <c r="C165" s="541"/>
      <c r="D165" s="541"/>
      <c r="E165" s="541"/>
      <c r="F165" s="541"/>
      <c r="G165" s="541"/>
      <c r="H165" s="541"/>
      <c r="I165" s="541"/>
      <c r="J165" s="541"/>
      <c r="K165" s="541"/>
    </row>
    <row r="166" spans="1:11" s="542" customFormat="1">
      <c r="A166" s="541"/>
      <c r="B166" s="541"/>
      <c r="C166" s="541"/>
      <c r="D166" s="541"/>
      <c r="E166" s="541"/>
      <c r="F166" s="541"/>
      <c r="G166" s="541"/>
      <c r="H166" s="541"/>
      <c r="I166" s="541"/>
      <c r="J166" s="541"/>
      <c r="K166" s="541"/>
    </row>
    <row r="167" spans="1:11" s="542" customFormat="1">
      <c r="A167" s="541"/>
      <c r="B167" s="541"/>
      <c r="C167" s="541"/>
      <c r="D167" s="541"/>
      <c r="E167" s="541"/>
      <c r="F167" s="541"/>
      <c r="G167" s="541"/>
      <c r="H167" s="541"/>
      <c r="I167" s="541"/>
      <c r="J167" s="541"/>
      <c r="K167" s="541"/>
    </row>
    <row r="168" spans="1:11" s="542" customFormat="1">
      <c r="A168" s="541"/>
      <c r="B168" s="541"/>
      <c r="C168" s="541"/>
      <c r="D168" s="541"/>
      <c r="E168" s="541"/>
      <c r="F168" s="541"/>
      <c r="G168" s="541"/>
      <c r="H168" s="541"/>
      <c r="I168" s="541"/>
      <c r="J168" s="541"/>
      <c r="K168" s="541"/>
    </row>
    <row r="169" spans="1:11" s="542" customFormat="1">
      <c r="A169" s="541"/>
      <c r="B169" s="541"/>
      <c r="C169" s="541"/>
      <c r="D169" s="541"/>
      <c r="E169" s="541"/>
      <c r="F169" s="541"/>
      <c r="G169" s="541"/>
      <c r="H169" s="541"/>
      <c r="I169" s="541"/>
      <c r="J169" s="541"/>
      <c r="K169" s="541"/>
    </row>
    <row r="170" spans="1:11" s="542" customFormat="1">
      <c r="A170" s="541"/>
      <c r="B170" s="541"/>
      <c r="C170" s="541"/>
      <c r="D170" s="541"/>
      <c r="E170" s="541"/>
      <c r="F170" s="541"/>
      <c r="G170" s="541"/>
      <c r="H170" s="541"/>
      <c r="I170" s="541"/>
      <c r="J170" s="541"/>
      <c r="K170" s="541"/>
    </row>
    <row r="171" spans="1:11" s="542" customFormat="1">
      <c r="A171" s="541"/>
      <c r="B171" s="541"/>
      <c r="C171" s="541"/>
      <c r="D171" s="541"/>
      <c r="E171" s="541"/>
      <c r="F171" s="541"/>
      <c r="G171" s="541"/>
      <c r="H171" s="541"/>
      <c r="I171" s="541"/>
      <c r="J171" s="541"/>
      <c r="K171" s="541"/>
    </row>
    <row r="172" spans="1:11" s="542" customFormat="1">
      <c r="A172" s="541"/>
      <c r="B172" s="541"/>
      <c r="C172" s="541"/>
      <c r="D172" s="541"/>
      <c r="E172" s="541"/>
      <c r="F172" s="541"/>
      <c r="G172" s="541"/>
      <c r="H172" s="541"/>
      <c r="I172" s="541"/>
      <c r="J172" s="541"/>
      <c r="K172" s="541"/>
    </row>
    <row r="173" spans="1:11" s="542" customFormat="1">
      <c r="A173" s="541"/>
      <c r="B173" s="541"/>
      <c r="C173" s="541"/>
      <c r="D173" s="541"/>
      <c r="E173" s="541"/>
      <c r="F173" s="541"/>
      <c r="G173" s="541"/>
      <c r="H173" s="541"/>
      <c r="I173" s="541"/>
      <c r="J173" s="541"/>
      <c r="K173" s="541"/>
    </row>
    <row r="174" spans="1:11" s="542" customFormat="1">
      <c r="A174" s="541"/>
      <c r="B174" s="541"/>
      <c r="C174" s="541"/>
      <c r="D174" s="541"/>
      <c r="E174" s="541"/>
      <c r="F174" s="541"/>
      <c r="G174" s="541"/>
      <c r="H174" s="541"/>
      <c r="I174" s="541"/>
      <c r="J174" s="541"/>
      <c r="K174" s="541"/>
    </row>
    <row r="175" spans="1:11" s="542" customFormat="1">
      <c r="A175" s="541"/>
      <c r="B175" s="541"/>
      <c r="C175" s="541"/>
      <c r="D175" s="541"/>
      <c r="E175" s="541"/>
      <c r="F175" s="541"/>
      <c r="G175" s="541"/>
      <c r="H175" s="541"/>
      <c r="I175" s="541"/>
      <c r="J175" s="541"/>
      <c r="K175" s="541"/>
    </row>
    <row r="176" spans="1:11" s="542" customFormat="1">
      <c r="A176" s="541"/>
      <c r="B176" s="541"/>
      <c r="C176" s="541"/>
      <c r="D176" s="541"/>
      <c r="E176" s="541"/>
      <c r="F176" s="541"/>
      <c r="G176" s="541"/>
      <c r="H176" s="541"/>
      <c r="I176" s="541"/>
      <c r="J176" s="541"/>
      <c r="K176" s="541"/>
    </row>
    <row r="177" spans="1:11" s="542" customFormat="1">
      <c r="A177" s="541"/>
      <c r="B177" s="541"/>
      <c r="C177" s="541"/>
      <c r="D177" s="541"/>
      <c r="E177" s="541"/>
      <c r="F177" s="541"/>
      <c r="G177" s="541"/>
      <c r="H177" s="541"/>
      <c r="I177" s="541"/>
      <c r="J177" s="541"/>
      <c r="K177" s="541"/>
    </row>
    <row r="178" spans="1:11" s="542" customFormat="1">
      <c r="A178" s="541"/>
      <c r="B178" s="541"/>
      <c r="C178" s="541"/>
      <c r="D178" s="541"/>
      <c r="E178" s="541"/>
      <c r="F178" s="541"/>
      <c r="G178" s="541"/>
      <c r="H178" s="541"/>
      <c r="I178" s="541"/>
      <c r="J178" s="541"/>
      <c r="K178" s="541"/>
    </row>
    <row r="179" spans="1:11" s="542" customFormat="1">
      <c r="A179" s="541"/>
      <c r="B179" s="541"/>
      <c r="C179" s="541"/>
      <c r="D179" s="541"/>
      <c r="E179" s="541"/>
      <c r="F179" s="541"/>
      <c r="G179" s="541"/>
      <c r="H179" s="541"/>
      <c r="I179" s="541"/>
      <c r="J179" s="541"/>
      <c r="K179" s="541"/>
    </row>
    <row r="180" spans="1:11" s="542" customFormat="1">
      <c r="A180" s="541"/>
      <c r="B180" s="541"/>
      <c r="C180" s="541"/>
      <c r="D180" s="541"/>
      <c r="E180" s="541"/>
      <c r="F180" s="541"/>
      <c r="G180" s="541"/>
      <c r="H180" s="541"/>
      <c r="I180" s="541"/>
      <c r="J180" s="541"/>
      <c r="K180" s="541"/>
    </row>
    <row r="181" spans="1:11" s="542" customFormat="1">
      <c r="A181" s="541"/>
      <c r="B181" s="541"/>
      <c r="C181" s="541"/>
      <c r="D181" s="541"/>
      <c r="E181" s="541"/>
      <c r="F181" s="541"/>
      <c r="G181" s="541"/>
      <c r="H181" s="541"/>
      <c r="I181" s="541"/>
      <c r="J181" s="541"/>
      <c r="K181" s="541"/>
    </row>
    <row r="182" spans="1:11" s="542" customFormat="1">
      <c r="A182" s="541"/>
      <c r="B182" s="541"/>
      <c r="C182" s="541"/>
      <c r="D182" s="541"/>
      <c r="E182" s="541"/>
      <c r="F182" s="541"/>
      <c r="G182" s="541"/>
      <c r="H182" s="541"/>
      <c r="I182" s="541"/>
      <c r="J182" s="541"/>
      <c r="K182" s="541"/>
    </row>
    <row r="183" spans="1:11" s="542" customFormat="1">
      <c r="A183" s="541"/>
      <c r="B183" s="541"/>
      <c r="C183" s="541"/>
      <c r="D183" s="541"/>
      <c r="E183" s="541"/>
      <c r="F183" s="541"/>
      <c r="G183" s="541"/>
      <c r="H183" s="541"/>
      <c r="I183" s="541"/>
      <c r="J183" s="541"/>
      <c r="K183" s="541"/>
    </row>
    <row r="184" spans="1:11" s="542" customFormat="1">
      <c r="A184" s="541"/>
      <c r="B184" s="541"/>
      <c r="C184" s="541"/>
      <c r="D184" s="541"/>
      <c r="E184" s="541"/>
      <c r="F184" s="541"/>
      <c r="G184" s="541"/>
      <c r="H184" s="541"/>
      <c r="I184" s="541"/>
      <c r="J184" s="541"/>
      <c r="K184" s="541"/>
    </row>
    <row r="185" spans="1:11" s="542" customFormat="1">
      <c r="A185" s="541"/>
      <c r="B185" s="541"/>
      <c r="C185" s="541"/>
      <c r="D185" s="541"/>
      <c r="E185" s="541"/>
      <c r="F185" s="541"/>
      <c r="G185" s="541"/>
      <c r="H185" s="541"/>
      <c r="I185" s="541"/>
      <c r="J185" s="541"/>
      <c r="K185" s="541"/>
    </row>
    <row r="186" spans="1:11" s="542" customFormat="1">
      <c r="A186" s="541"/>
      <c r="B186" s="541"/>
      <c r="C186" s="541"/>
      <c r="D186" s="541"/>
      <c r="E186" s="541"/>
      <c r="F186" s="541"/>
      <c r="G186" s="541"/>
      <c r="H186" s="541"/>
      <c r="I186" s="541"/>
      <c r="J186" s="541"/>
      <c r="K186" s="541"/>
    </row>
    <row r="187" spans="1:11" s="542" customFormat="1">
      <c r="A187" s="541"/>
      <c r="B187" s="541"/>
      <c r="C187" s="541"/>
      <c r="D187" s="541"/>
      <c r="E187" s="541"/>
      <c r="F187" s="541"/>
      <c r="G187" s="541"/>
      <c r="H187" s="541"/>
      <c r="I187" s="541"/>
      <c r="J187" s="541"/>
      <c r="K187" s="541"/>
    </row>
    <row r="188" spans="1:11" s="542" customFormat="1">
      <c r="A188" s="541"/>
      <c r="B188" s="541"/>
      <c r="C188" s="541"/>
      <c r="D188" s="541"/>
      <c r="E188" s="541"/>
      <c r="F188" s="541"/>
      <c r="G188" s="541"/>
      <c r="H188" s="541"/>
      <c r="I188" s="541"/>
      <c r="J188" s="541"/>
      <c r="K188" s="541"/>
    </row>
    <row r="189" spans="1:11" s="542" customFormat="1">
      <c r="A189" s="541"/>
      <c r="B189" s="541"/>
      <c r="C189" s="541"/>
      <c r="D189" s="541"/>
      <c r="E189" s="541"/>
      <c r="F189" s="541"/>
      <c r="G189" s="541"/>
      <c r="H189" s="541"/>
      <c r="I189" s="541"/>
      <c r="J189" s="541"/>
      <c r="K189" s="541"/>
    </row>
    <row r="190" spans="1:11" s="542" customFormat="1">
      <c r="A190" s="541"/>
      <c r="B190" s="541"/>
      <c r="C190" s="541"/>
      <c r="D190" s="541"/>
      <c r="E190" s="541"/>
      <c r="F190" s="541"/>
      <c r="G190" s="541"/>
      <c r="H190" s="541"/>
      <c r="I190" s="541"/>
      <c r="J190" s="541"/>
      <c r="K190" s="541"/>
    </row>
    <row r="191" spans="1:11" s="542" customFormat="1">
      <c r="A191" s="541"/>
      <c r="B191" s="541"/>
      <c r="C191" s="541"/>
      <c r="D191" s="541"/>
      <c r="E191" s="541"/>
      <c r="F191" s="541"/>
      <c r="G191" s="541"/>
      <c r="H191" s="541"/>
      <c r="I191" s="541"/>
      <c r="J191" s="541"/>
      <c r="K191" s="541"/>
    </row>
    <row r="192" spans="1:11" s="542" customFormat="1">
      <c r="A192" s="541"/>
      <c r="B192" s="541"/>
      <c r="C192" s="541"/>
      <c r="D192" s="541"/>
      <c r="E192" s="541"/>
      <c r="F192" s="541"/>
      <c r="G192" s="541"/>
      <c r="H192" s="541"/>
      <c r="I192" s="541"/>
      <c r="J192" s="541"/>
      <c r="K192" s="541"/>
    </row>
    <row r="193" spans="1:11" s="542" customFormat="1">
      <c r="A193" s="541"/>
      <c r="B193" s="541"/>
      <c r="C193" s="541"/>
      <c r="D193" s="541"/>
      <c r="E193" s="541"/>
      <c r="F193" s="541"/>
      <c r="G193" s="541"/>
      <c r="H193" s="541"/>
      <c r="I193" s="541"/>
      <c r="J193" s="541"/>
      <c r="K193" s="541"/>
    </row>
    <row r="194" spans="1:11" s="542" customFormat="1">
      <c r="A194" s="541"/>
      <c r="B194" s="541"/>
      <c r="C194" s="541"/>
      <c r="D194" s="541"/>
      <c r="E194" s="541"/>
      <c r="F194" s="541"/>
      <c r="G194" s="541"/>
      <c r="H194" s="541"/>
      <c r="I194" s="541"/>
      <c r="J194" s="541"/>
      <c r="K194" s="541"/>
    </row>
    <row r="195" spans="1:11" s="542" customFormat="1">
      <c r="A195" s="541"/>
      <c r="B195" s="541"/>
      <c r="C195" s="541"/>
      <c r="D195" s="541"/>
      <c r="E195" s="541"/>
      <c r="F195" s="541"/>
      <c r="G195" s="541"/>
      <c r="H195" s="541"/>
      <c r="I195" s="541"/>
      <c r="J195" s="541"/>
      <c r="K195" s="541"/>
    </row>
    <row r="196" spans="1:11" s="542" customFormat="1">
      <c r="A196" s="541"/>
      <c r="B196" s="541"/>
      <c r="C196" s="541"/>
      <c r="D196" s="541"/>
      <c r="E196" s="541"/>
      <c r="F196" s="541"/>
      <c r="G196" s="541"/>
      <c r="H196" s="541"/>
      <c r="I196" s="541"/>
      <c r="J196" s="541"/>
      <c r="K196" s="541"/>
    </row>
    <row r="197" spans="1:11" s="542" customFormat="1">
      <c r="A197" s="541"/>
      <c r="B197" s="541"/>
      <c r="C197" s="541"/>
      <c r="D197" s="541"/>
      <c r="E197" s="541"/>
      <c r="F197" s="541"/>
      <c r="G197" s="541"/>
      <c r="H197" s="541"/>
      <c r="I197" s="541"/>
      <c r="J197" s="541"/>
      <c r="K197" s="541"/>
    </row>
    <row r="198" spans="1:11" s="542" customFormat="1">
      <c r="A198" s="541"/>
      <c r="B198" s="541"/>
      <c r="C198" s="541"/>
      <c r="D198" s="541"/>
      <c r="E198" s="541"/>
      <c r="F198" s="541"/>
      <c r="G198" s="541"/>
      <c r="H198" s="541"/>
      <c r="I198" s="541"/>
      <c r="J198" s="541"/>
      <c r="K198" s="541"/>
    </row>
    <row r="199" spans="1:11" s="542" customFormat="1">
      <c r="A199" s="541"/>
      <c r="B199" s="541"/>
      <c r="C199" s="541"/>
      <c r="D199" s="541"/>
      <c r="E199" s="541"/>
      <c r="F199" s="541"/>
      <c r="G199" s="541"/>
      <c r="H199" s="541"/>
      <c r="I199" s="541"/>
      <c r="J199" s="541"/>
      <c r="K199" s="541"/>
    </row>
    <row r="200" spans="1:11" s="542" customFormat="1">
      <c r="A200" s="541"/>
      <c r="B200" s="541"/>
      <c r="C200" s="541"/>
      <c r="D200" s="541"/>
      <c r="E200" s="541"/>
      <c r="F200" s="541"/>
      <c r="G200" s="541"/>
      <c r="H200" s="541"/>
      <c r="I200" s="541"/>
      <c r="J200" s="541"/>
      <c r="K200" s="541"/>
    </row>
    <row r="201" spans="1:11" s="542" customFormat="1">
      <c r="A201" s="541"/>
      <c r="B201" s="541"/>
      <c r="C201" s="541"/>
      <c r="D201" s="541"/>
      <c r="E201" s="541"/>
      <c r="F201" s="541"/>
      <c r="G201" s="541"/>
      <c r="H201" s="541"/>
      <c r="I201" s="541"/>
      <c r="J201" s="541"/>
      <c r="K201" s="541"/>
    </row>
    <row r="202" spans="1:11" s="542" customFormat="1">
      <c r="A202" s="541"/>
      <c r="B202" s="541"/>
      <c r="C202" s="541"/>
      <c r="D202" s="541"/>
      <c r="E202" s="541"/>
      <c r="F202" s="541"/>
      <c r="G202" s="541"/>
      <c r="H202" s="541"/>
      <c r="I202" s="541"/>
      <c r="J202" s="541"/>
      <c r="K202" s="541"/>
    </row>
    <row r="203" spans="1:11" s="542" customFormat="1">
      <c r="A203" s="541"/>
      <c r="B203" s="541"/>
      <c r="C203" s="541"/>
      <c r="D203" s="541"/>
      <c r="E203" s="541"/>
      <c r="F203" s="541"/>
      <c r="G203" s="541"/>
      <c r="H203" s="541"/>
      <c r="I203" s="541"/>
      <c r="J203" s="541"/>
      <c r="K203" s="541"/>
    </row>
    <row r="204" spans="1:11" s="542" customFormat="1">
      <c r="A204" s="541"/>
      <c r="B204" s="541"/>
      <c r="C204" s="541"/>
      <c r="D204" s="541"/>
      <c r="E204" s="541"/>
      <c r="F204" s="541"/>
      <c r="G204" s="541"/>
      <c r="H204" s="541"/>
      <c r="I204" s="541"/>
      <c r="J204" s="541"/>
      <c r="K204" s="541"/>
    </row>
    <row r="205" spans="1:11" s="542" customFormat="1">
      <c r="A205" s="541"/>
      <c r="B205" s="541"/>
      <c r="C205" s="541"/>
      <c r="D205" s="541"/>
      <c r="E205" s="541"/>
      <c r="F205" s="541"/>
      <c r="G205" s="541"/>
      <c r="H205" s="541"/>
      <c r="I205" s="541"/>
      <c r="J205" s="541"/>
      <c r="K205" s="541"/>
    </row>
    <row r="206" spans="1:11" s="542" customFormat="1">
      <c r="A206" s="541"/>
      <c r="B206" s="541"/>
      <c r="C206" s="541"/>
      <c r="D206" s="541"/>
      <c r="E206" s="541"/>
      <c r="F206" s="541"/>
      <c r="G206" s="541"/>
      <c r="H206" s="541"/>
      <c r="I206" s="541"/>
      <c r="J206" s="541"/>
      <c r="K206" s="541"/>
    </row>
    <row r="207" spans="1:11" s="542" customFormat="1">
      <c r="A207" s="541"/>
      <c r="B207" s="541"/>
      <c r="C207" s="541"/>
      <c r="D207" s="541"/>
      <c r="E207" s="541"/>
      <c r="F207" s="541"/>
      <c r="G207" s="541"/>
      <c r="H207" s="541"/>
      <c r="I207" s="541"/>
      <c r="J207" s="541"/>
      <c r="K207" s="541"/>
    </row>
    <row r="208" spans="1:11" s="542" customFormat="1">
      <c r="A208" s="541"/>
      <c r="B208" s="541"/>
      <c r="C208" s="541"/>
      <c r="D208" s="541"/>
      <c r="E208" s="541"/>
      <c r="F208" s="541"/>
      <c r="G208" s="541"/>
      <c r="H208" s="541"/>
      <c r="I208" s="541"/>
      <c r="J208" s="541"/>
      <c r="K208" s="541"/>
    </row>
    <row r="209" spans="1:11" s="542" customFormat="1">
      <c r="A209" s="541"/>
      <c r="B209" s="541"/>
      <c r="C209" s="541"/>
      <c r="D209" s="541"/>
      <c r="E209" s="541"/>
      <c r="F209" s="541"/>
      <c r="G209" s="541"/>
      <c r="H209" s="541"/>
      <c r="I209" s="541"/>
      <c r="J209" s="541"/>
      <c r="K209" s="541"/>
    </row>
    <row r="210" spans="1:11" s="542" customFormat="1">
      <c r="A210" s="541"/>
      <c r="B210" s="541"/>
      <c r="C210" s="541"/>
      <c r="D210" s="541"/>
      <c r="E210" s="541"/>
      <c r="F210" s="541"/>
      <c r="G210" s="541"/>
      <c r="H210" s="541"/>
      <c r="I210" s="541"/>
      <c r="J210" s="541"/>
      <c r="K210" s="541"/>
    </row>
    <row r="211" spans="1:11" s="542" customFormat="1">
      <c r="A211" s="541"/>
      <c r="B211" s="541"/>
      <c r="C211" s="541"/>
      <c r="D211" s="541"/>
      <c r="E211" s="541"/>
      <c r="F211" s="541"/>
      <c r="G211" s="541"/>
      <c r="H211" s="541"/>
      <c r="I211" s="541"/>
      <c r="J211" s="541"/>
      <c r="K211" s="541"/>
    </row>
    <row r="212" spans="1:11" s="542" customFormat="1">
      <c r="A212" s="541"/>
      <c r="B212" s="541"/>
      <c r="C212" s="541"/>
      <c r="D212" s="541"/>
      <c r="E212" s="541"/>
      <c r="F212" s="541"/>
      <c r="G212" s="541"/>
      <c r="H212" s="541"/>
      <c r="I212" s="541"/>
      <c r="J212" s="541"/>
      <c r="K212" s="541"/>
    </row>
    <row r="213" spans="1:11" s="542" customFormat="1">
      <c r="A213" s="541"/>
      <c r="B213" s="541"/>
      <c r="C213" s="541"/>
      <c r="D213" s="541"/>
      <c r="E213" s="541"/>
      <c r="F213" s="541"/>
      <c r="G213" s="541"/>
      <c r="H213" s="541"/>
      <c r="I213" s="541"/>
      <c r="J213" s="541"/>
      <c r="K213" s="541"/>
    </row>
    <row r="214" spans="1:11" s="542" customFormat="1">
      <c r="A214" s="541"/>
      <c r="B214" s="541"/>
      <c r="C214" s="541"/>
      <c r="D214" s="541"/>
      <c r="E214" s="541"/>
      <c r="F214" s="541"/>
      <c r="G214" s="541"/>
      <c r="H214" s="541"/>
      <c r="I214" s="541"/>
      <c r="J214" s="541"/>
      <c r="K214" s="541"/>
    </row>
    <row r="215" spans="1:11" s="542" customFormat="1">
      <c r="A215" s="541"/>
      <c r="B215" s="541"/>
      <c r="C215" s="541"/>
      <c r="D215" s="541"/>
      <c r="E215" s="541"/>
      <c r="F215" s="541"/>
      <c r="G215" s="541"/>
      <c r="H215" s="541"/>
      <c r="I215" s="541"/>
      <c r="J215" s="541"/>
      <c r="K215" s="541"/>
    </row>
    <row r="216" spans="1:11" s="542" customFormat="1">
      <c r="A216" s="541"/>
      <c r="B216" s="541"/>
      <c r="C216" s="541"/>
      <c r="D216" s="541"/>
      <c r="E216" s="541"/>
      <c r="F216" s="541"/>
      <c r="G216" s="541"/>
      <c r="H216" s="541"/>
      <c r="I216" s="541"/>
      <c r="J216" s="541"/>
      <c r="K216" s="541"/>
    </row>
    <row r="217" spans="1:11" s="542" customFormat="1">
      <c r="A217" s="541"/>
      <c r="B217" s="541"/>
      <c r="C217" s="541"/>
      <c r="D217" s="541"/>
      <c r="E217" s="541"/>
      <c r="F217" s="541"/>
      <c r="G217" s="541"/>
      <c r="H217" s="541"/>
      <c r="I217" s="541"/>
      <c r="J217" s="541"/>
      <c r="K217" s="541"/>
    </row>
    <row r="218" spans="1:11" s="542" customFormat="1">
      <c r="A218" s="541"/>
      <c r="B218" s="541"/>
      <c r="C218" s="541"/>
      <c r="D218" s="541"/>
      <c r="E218" s="541"/>
      <c r="F218" s="541"/>
      <c r="G218" s="541"/>
      <c r="H218" s="541"/>
      <c r="I218" s="541"/>
      <c r="J218" s="541"/>
      <c r="K218" s="541"/>
    </row>
    <row r="219" spans="1:11" s="542" customFormat="1">
      <c r="A219" s="541"/>
      <c r="B219" s="541"/>
      <c r="C219" s="541"/>
      <c r="D219" s="541"/>
      <c r="E219" s="541"/>
      <c r="F219" s="541"/>
      <c r="G219" s="541"/>
      <c r="H219" s="541"/>
      <c r="I219" s="541"/>
      <c r="J219" s="541"/>
      <c r="K219" s="541"/>
    </row>
    <row r="220" spans="1:11" s="542" customFormat="1">
      <c r="A220" s="541"/>
      <c r="B220" s="541"/>
      <c r="C220" s="541"/>
      <c r="D220" s="541"/>
      <c r="E220" s="541"/>
      <c r="F220" s="541"/>
      <c r="G220" s="541"/>
      <c r="H220" s="541"/>
      <c r="I220" s="541"/>
      <c r="J220" s="541"/>
      <c r="K220" s="541"/>
    </row>
    <row r="221" spans="1:11" s="542" customFormat="1">
      <c r="A221" s="541"/>
      <c r="B221" s="541"/>
      <c r="C221" s="541"/>
      <c r="D221" s="541"/>
      <c r="E221" s="541"/>
      <c r="F221" s="541"/>
      <c r="G221" s="541"/>
      <c r="H221" s="541"/>
      <c r="I221" s="541"/>
      <c r="J221" s="541"/>
      <c r="K221" s="541"/>
    </row>
    <row r="222" spans="1:11" s="542" customFormat="1">
      <c r="A222" s="541"/>
      <c r="B222" s="541"/>
      <c r="C222" s="541"/>
      <c r="D222" s="541"/>
      <c r="E222" s="541"/>
      <c r="F222" s="541"/>
      <c r="G222" s="541"/>
      <c r="H222" s="541"/>
      <c r="I222" s="541"/>
      <c r="J222" s="541"/>
      <c r="K222" s="541"/>
    </row>
    <row r="223" spans="1:11" s="542" customFormat="1">
      <c r="A223" s="541"/>
      <c r="B223" s="541"/>
      <c r="C223" s="541"/>
      <c r="D223" s="541"/>
      <c r="E223" s="541"/>
      <c r="F223" s="541"/>
      <c r="G223" s="541"/>
      <c r="H223" s="541"/>
      <c r="I223" s="541"/>
      <c r="J223" s="541"/>
      <c r="K223" s="541"/>
    </row>
    <row r="224" spans="1:11" s="542" customFormat="1">
      <c r="A224" s="541"/>
      <c r="B224" s="541"/>
      <c r="C224" s="541"/>
      <c r="D224" s="541"/>
      <c r="E224" s="541"/>
      <c r="F224" s="541"/>
      <c r="G224" s="541"/>
      <c r="H224" s="541"/>
      <c r="I224" s="541"/>
      <c r="J224" s="541"/>
      <c r="K224" s="541"/>
    </row>
    <row r="225" spans="1:11" s="542" customFormat="1">
      <c r="A225" s="541"/>
      <c r="B225" s="541"/>
      <c r="C225" s="541"/>
      <c r="D225" s="541"/>
      <c r="E225" s="541"/>
      <c r="F225" s="541"/>
      <c r="G225" s="541"/>
      <c r="H225" s="541"/>
      <c r="I225" s="541"/>
      <c r="J225" s="541"/>
      <c r="K225" s="541"/>
    </row>
    <row r="226" spans="1:11" s="542" customFormat="1">
      <c r="A226" s="541"/>
      <c r="B226" s="541"/>
      <c r="C226" s="541"/>
      <c r="D226" s="541"/>
      <c r="E226" s="541"/>
      <c r="F226" s="541"/>
      <c r="G226" s="541"/>
      <c r="H226" s="541"/>
      <c r="I226" s="541"/>
      <c r="J226" s="541"/>
      <c r="K226" s="541"/>
    </row>
    <row r="227" spans="1:11" s="542" customFormat="1">
      <c r="A227" s="541"/>
      <c r="B227" s="541"/>
      <c r="C227" s="541"/>
      <c r="D227" s="541"/>
      <c r="E227" s="541"/>
      <c r="F227" s="541"/>
      <c r="G227" s="541"/>
      <c r="H227" s="541"/>
      <c r="I227" s="541"/>
      <c r="J227" s="541"/>
      <c r="K227" s="541"/>
    </row>
    <row r="228" spans="1:11" s="542" customFormat="1">
      <c r="A228" s="541"/>
      <c r="B228" s="541"/>
      <c r="C228" s="541"/>
      <c r="D228" s="541"/>
      <c r="E228" s="541"/>
      <c r="F228" s="541"/>
      <c r="G228" s="541"/>
      <c r="H228" s="541"/>
      <c r="I228" s="541"/>
      <c r="J228" s="541"/>
      <c r="K228" s="541"/>
    </row>
    <row r="229" spans="1:11" s="542" customFormat="1">
      <c r="A229" s="541"/>
      <c r="B229" s="541"/>
      <c r="C229" s="541"/>
      <c r="D229" s="541"/>
      <c r="E229" s="541"/>
      <c r="F229" s="541"/>
      <c r="G229" s="541"/>
      <c r="H229" s="541"/>
      <c r="I229" s="541"/>
      <c r="J229" s="541"/>
      <c r="K229" s="541"/>
    </row>
    <row r="230" spans="1:11" s="542" customFormat="1">
      <c r="A230" s="541"/>
      <c r="B230" s="541"/>
      <c r="C230" s="541"/>
      <c r="D230" s="541"/>
      <c r="E230" s="541"/>
      <c r="F230" s="541"/>
      <c r="G230" s="541"/>
      <c r="H230" s="541"/>
      <c r="I230" s="541"/>
      <c r="J230" s="541"/>
      <c r="K230" s="541"/>
    </row>
    <row r="231" spans="1:11" s="542" customFormat="1">
      <c r="A231" s="541"/>
      <c r="B231" s="541"/>
      <c r="C231" s="541"/>
      <c r="D231" s="541"/>
      <c r="E231" s="541"/>
      <c r="F231" s="541"/>
      <c r="G231" s="541"/>
      <c r="H231" s="541"/>
      <c r="I231" s="541"/>
      <c r="J231" s="541"/>
      <c r="K231" s="541"/>
    </row>
    <row r="232" spans="1:11" s="542" customFormat="1">
      <c r="A232" s="541"/>
      <c r="B232" s="541"/>
      <c r="C232" s="541"/>
      <c r="D232" s="541"/>
      <c r="E232" s="541"/>
      <c r="F232" s="541"/>
      <c r="G232" s="541"/>
      <c r="H232" s="541"/>
      <c r="I232" s="541"/>
      <c r="J232" s="541"/>
      <c r="K232" s="541"/>
    </row>
    <row r="233" spans="1:11" s="542" customFormat="1">
      <c r="A233" s="541"/>
      <c r="B233" s="541"/>
      <c r="C233" s="541"/>
      <c r="D233" s="541"/>
      <c r="E233" s="541"/>
      <c r="F233" s="541"/>
      <c r="G233" s="541"/>
      <c r="H233" s="541"/>
      <c r="I233" s="541"/>
      <c r="J233" s="541"/>
      <c r="K233" s="541"/>
    </row>
    <row r="234" spans="1:11" s="542" customFormat="1">
      <c r="A234" s="541"/>
      <c r="B234" s="541"/>
      <c r="C234" s="541"/>
      <c r="D234" s="541"/>
      <c r="E234" s="541"/>
      <c r="F234" s="541"/>
      <c r="G234" s="541"/>
      <c r="H234" s="541"/>
      <c r="I234" s="541"/>
      <c r="J234" s="541"/>
      <c r="K234" s="541"/>
    </row>
    <row r="235" spans="1:11" s="542" customFormat="1">
      <c r="A235" s="541"/>
      <c r="B235" s="541"/>
      <c r="C235" s="541"/>
      <c r="D235" s="541"/>
      <c r="E235" s="541"/>
      <c r="F235" s="541"/>
      <c r="G235" s="541"/>
      <c r="H235" s="541"/>
      <c r="I235" s="541"/>
      <c r="J235" s="541"/>
      <c r="K235" s="541"/>
    </row>
    <row r="236" spans="1:11" s="542" customFormat="1">
      <c r="A236" s="541"/>
      <c r="B236" s="541"/>
      <c r="C236" s="541"/>
      <c r="D236" s="541"/>
      <c r="E236" s="541"/>
      <c r="F236" s="541"/>
      <c r="G236" s="541"/>
      <c r="H236" s="541"/>
      <c r="I236" s="541"/>
      <c r="J236" s="541"/>
      <c r="K236" s="541"/>
    </row>
    <row r="237" spans="1:11" s="542" customFormat="1">
      <c r="A237" s="541"/>
      <c r="B237" s="541"/>
      <c r="C237" s="541"/>
      <c r="D237" s="541"/>
      <c r="E237" s="541"/>
      <c r="F237" s="541"/>
      <c r="G237" s="541"/>
      <c r="H237" s="541"/>
      <c r="I237" s="541"/>
      <c r="J237" s="541"/>
      <c r="K237" s="541"/>
    </row>
    <row r="238" spans="1:11" s="542" customFormat="1">
      <c r="A238" s="541"/>
      <c r="B238" s="541"/>
      <c r="C238" s="541"/>
      <c r="D238" s="541"/>
      <c r="E238" s="541"/>
      <c r="F238" s="541"/>
      <c r="G238" s="541"/>
      <c r="H238" s="541"/>
      <c r="I238" s="541"/>
      <c r="J238" s="541"/>
      <c r="K238" s="541"/>
    </row>
    <row r="239" spans="1:11" s="542" customFormat="1">
      <c r="A239" s="541"/>
      <c r="B239" s="541"/>
      <c r="C239" s="541"/>
      <c r="D239" s="541"/>
      <c r="E239" s="541"/>
      <c r="F239" s="541"/>
      <c r="G239" s="541"/>
      <c r="H239" s="541"/>
      <c r="I239" s="541"/>
      <c r="J239" s="541"/>
      <c r="K239" s="541"/>
    </row>
    <row r="240" spans="1:11" s="542" customFormat="1">
      <c r="A240" s="541"/>
      <c r="B240" s="541"/>
      <c r="C240" s="541"/>
      <c r="D240" s="541"/>
      <c r="E240" s="541"/>
      <c r="F240" s="541"/>
      <c r="G240" s="541"/>
      <c r="H240" s="541"/>
      <c r="I240" s="541"/>
      <c r="J240" s="541"/>
      <c r="K240" s="541"/>
    </row>
    <row r="241" spans="1:11" s="542" customFormat="1">
      <c r="A241" s="541"/>
      <c r="B241" s="541"/>
      <c r="C241" s="541"/>
      <c r="D241" s="541"/>
      <c r="E241" s="541"/>
      <c r="F241" s="541"/>
      <c r="G241" s="541"/>
      <c r="H241" s="541"/>
      <c r="I241" s="541"/>
      <c r="J241" s="541"/>
      <c r="K241" s="541"/>
    </row>
    <row r="242" spans="1:11" s="542" customFormat="1">
      <c r="A242" s="541"/>
      <c r="B242" s="541"/>
      <c r="C242" s="541"/>
      <c r="D242" s="541"/>
      <c r="E242" s="541"/>
      <c r="F242" s="541"/>
      <c r="G242" s="541"/>
      <c r="H242" s="541"/>
      <c r="I242" s="541"/>
      <c r="J242" s="541"/>
      <c r="K242" s="541"/>
    </row>
    <row r="243" spans="1:11" s="542" customFormat="1">
      <c r="A243" s="541"/>
      <c r="B243" s="541"/>
      <c r="C243" s="541"/>
      <c r="D243" s="541"/>
      <c r="E243" s="541"/>
      <c r="F243" s="541"/>
      <c r="G243" s="541"/>
      <c r="H243" s="541"/>
      <c r="I243" s="541"/>
      <c r="J243" s="541"/>
      <c r="K243" s="541"/>
    </row>
    <row r="244" spans="1:11" s="542" customFormat="1">
      <c r="A244" s="541"/>
      <c r="B244" s="541"/>
      <c r="C244" s="541"/>
      <c r="D244" s="541"/>
      <c r="E244" s="541"/>
      <c r="F244" s="541"/>
      <c r="G244" s="541"/>
      <c r="H244" s="541"/>
      <c r="I244" s="541"/>
      <c r="J244" s="541"/>
      <c r="K244" s="541"/>
    </row>
    <row r="245" spans="1:11" s="542" customFormat="1">
      <c r="A245" s="541"/>
      <c r="B245" s="541"/>
      <c r="C245" s="541"/>
      <c r="D245" s="541"/>
      <c r="E245" s="541"/>
      <c r="F245" s="541"/>
      <c r="G245" s="541"/>
      <c r="H245" s="541"/>
      <c r="I245" s="541"/>
      <c r="J245" s="541"/>
      <c r="K245" s="541"/>
    </row>
    <row r="246" spans="1:11" s="542" customFormat="1">
      <c r="A246" s="541"/>
      <c r="B246" s="541"/>
      <c r="C246" s="541"/>
      <c r="D246" s="541"/>
      <c r="E246" s="541"/>
      <c r="F246" s="541"/>
      <c r="G246" s="541"/>
      <c r="H246" s="541"/>
      <c r="I246" s="541"/>
      <c r="J246" s="541"/>
      <c r="K246" s="541"/>
    </row>
    <row r="247" spans="1:11" s="542" customFormat="1">
      <c r="A247" s="541"/>
      <c r="B247" s="541"/>
      <c r="C247" s="541"/>
      <c r="D247" s="541"/>
      <c r="E247" s="541"/>
      <c r="F247" s="541"/>
      <c r="G247" s="541"/>
      <c r="H247" s="541"/>
      <c r="I247" s="541"/>
      <c r="J247" s="541"/>
      <c r="K247" s="541"/>
    </row>
    <row r="248" spans="1:11" s="542" customFormat="1">
      <c r="A248" s="541"/>
      <c r="B248" s="541"/>
      <c r="C248" s="541"/>
      <c r="D248" s="541"/>
      <c r="E248" s="541"/>
      <c r="F248" s="541"/>
      <c r="G248" s="541"/>
      <c r="H248" s="541"/>
      <c r="I248" s="541"/>
      <c r="J248" s="541"/>
      <c r="K248" s="541"/>
    </row>
    <row r="249" spans="1:11" s="542" customFormat="1">
      <c r="A249" s="541"/>
      <c r="B249" s="541"/>
      <c r="C249" s="541"/>
      <c r="D249" s="541"/>
      <c r="E249" s="541"/>
      <c r="F249" s="541"/>
      <c r="G249" s="541"/>
      <c r="H249" s="541"/>
      <c r="I249" s="541"/>
      <c r="J249" s="541"/>
      <c r="K249" s="541"/>
    </row>
    <row r="250" spans="1:11" s="542" customFormat="1">
      <c r="A250" s="541"/>
      <c r="B250" s="541"/>
      <c r="C250" s="541"/>
      <c r="D250" s="541"/>
      <c r="E250" s="541"/>
      <c r="F250" s="541"/>
      <c r="G250" s="541"/>
      <c r="H250" s="541"/>
      <c r="I250" s="541"/>
      <c r="J250" s="541"/>
      <c r="K250" s="541"/>
    </row>
    <row r="251" spans="1:11" s="542" customFormat="1">
      <c r="A251" s="541"/>
      <c r="B251" s="541"/>
      <c r="C251" s="541"/>
      <c r="D251" s="541"/>
      <c r="E251" s="541"/>
      <c r="F251" s="541"/>
      <c r="G251" s="541"/>
      <c r="H251" s="541"/>
      <c r="I251" s="541"/>
      <c r="J251" s="541"/>
      <c r="K251" s="541"/>
    </row>
    <row r="252" spans="1:11" s="542" customFormat="1">
      <c r="A252" s="541"/>
      <c r="B252" s="541"/>
      <c r="C252" s="541"/>
      <c r="D252" s="541"/>
      <c r="E252" s="541"/>
      <c r="F252" s="541"/>
      <c r="G252" s="541"/>
      <c r="H252" s="541"/>
      <c r="I252" s="541"/>
      <c r="J252" s="541"/>
      <c r="K252" s="541"/>
    </row>
    <row r="253" spans="1:11" s="542" customFormat="1">
      <c r="A253" s="541"/>
      <c r="B253" s="541"/>
      <c r="C253" s="541"/>
      <c r="D253" s="541"/>
      <c r="E253" s="541"/>
      <c r="F253" s="541"/>
      <c r="G253" s="541"/>
      <c r="H253" s="541"/>
      <c r="I253" s="541"/>
      <c r="J253" s="541"/>
      <c r="K253" s="541"/>
    </row>
    <row r="254" spans="1:11" s="542" customFormat="1">
      <c r="A254" s="541"/>
      <c r="B254" s="541"/>
      <c r="C254" s="541"/>
      <c r="D254" s="541"/>
      <c r="E254" s="541"/>
      <c r="F254" s="541"/>
      <c r="G254" s="541"/>
      <c r="H254" s="541"/>
      <c r="I254" s="541"/>
      <c r="J254" s="541"/>
      <c r="K254" s="541"/>
    </row>
    <row r="255" spans="1:11" s="542" customFormat="1">
      <c r="A255" s="541"/>
      <c r="B255" s="541"/>
      <c r="C255" s="541"/>
      <c r="D255" s="541"/>
      <c r="E255" s="541"/>
      <c r="F255" s="541"/>
      <c r="G255" s="541"/>
      <c r="H255" s="541"/>
      <c r="I255" s="541"/>
      <c r="J255" s="541"/>
      <c r="K255" s="541"/>
    </row>
    <row r="256" spans="1:11" s="542" customFormat="1">
      <c r="A256" s="541"/>
      <c r="B256" s="541"/>
      <c r="C256" s="541"/>
      <c r="D256" s="541"/>
      <c r="E256" s="541"/>
      <c r="F256" s="541"/>
      <c r="G256" s="541"/>
      <c r="H256" s="541"/>
      <c r="I256" s="541"/>
      <c r="J256" s="541"/>
      <c r="K256" s="541"/>
    </row>
    <row r="257" spans="1:11" s="542" customFormat="1">
      <c r="A257" s="541"/>
      <c r="B257" s="541"/>
      <c r="C257" s="541"/>
      <c r="D257" s="541"/>
      <c r="E257" s="541"/>
      <c r="F257" s="541"/>
      <c r="G257" s="541"/>
      <c r="H257" s="541"/>
      <c r="I257" s="541"/>
      <c r="J257" s="541"/>
      <c r="K257" s="541"/>
    </row>
    <row r="258" spans="1:11" s="542" customFormat="1">
      <c r="A258" s="541"/>
      <c r="B258" s="541"/>
      <c r="C258" s="541"/>
      <c r="D258" s="541"/>
      <c r="E258" s="541"/>
      <c r="F258" s="541"/>
      <c r="G258" s="541"/>
      <c r="H258" s="541"/>
      <c r="I258" s="541"/>
      <c r="J258" s="541"/>
      <c r="K258" s="541"/>
    </row>
    <row r="259" spans="1:11" s="542" customFormat="1">
      <c r="A259" s="541"/>
      <c r="B259" s="541"/>
      <c r="C259" s="541"/>
      <c r="D259" s="541"/>
      <c r="E259" s="541"/>
      <c r="F259" s="541"/>
      <c r="G259" s="541"/>
      <c r="H259" s="541"/>
      <c r="I259" s="541"/>
      <c r="J259" s="541"/>
      <c r="K259" s="541"/>
    </row>
    <row r="263" spans="1:11" s="381" customFormat="1" ht="12.75">
      <c r="A263" s="380"/>
      <c r="B263" s="380"/>
      <c r="C263" s="380"/>
      <c r="D263" s="380"/>
      <c r="E263" s="380"/>
      <c r="F263" s="380"/>
      <c r="G263" s="380"/>
      <c r="H263" s="380"/>
      <c r="I263" s="380"/>
      <c r="J263" s="380"/>
      <c r="K263" s="380"/>
    </row>
    <row r="264" spans="1:11" s="381" customFormat="1" ht="12.75">
      <c r="A264" s="380"/>
      <c r="B264" s="380"/>
      <c r="C264" s="380"/>
      <c r="D264" s="380"/>
      <c r="E264" s="380"/>
      <c r="F264" s="380"/>
      <c r="G264" s="380"/>
      <c r="H264" s="380"/>
      <c r="I264" s="380"/>
      <c r="J264" s="380"/>
      <c r="K264" s="380"/>
    </row>
    <row r="265" spans="1:11" s="381" customFormat="1" ht="12.75">
      <c r="A265" s="380"/>
      <c r="B265" s="380"/>
      <c r="C265" s="380"/>
      <c r="D265" s="380"/>
      <c r="E265" s="380"/>
      <c r="F265" s="380"/>
      <c r="G265" s="380"/>
      <c r="H265" s="380"/>
      <c r="I265" s="380"/>
      <c r="J265" s="380"/>
      <c r="K265" s="380"/>
    </row>
    <row r="266" spans="1:11" s="381" customFormat="1" ht="12.75">
      <c r="A266" s="380"/>
      <c r="B266" s="380"/>
      <c r="C266" s="380"/>
      <c r="D266" s="380"/>
      <c r="E266" s="380"/>
      <c r="F266" s="380"/>
      <c r="G266" s="380"/>
      <c r="H266" s="380"/>
      <c r="I266" s="380"/>
      <c r="J266" s="380"/>
      <c r="K266" s="380"/>
    </row>
    <row r="267" spans="1:11" s="381" customFormat="1" ht="12.75">
      <c r="A267" s="380"/>
      <c r="B267" s="380"/>
      <c r="C267" s="380"/>
      <c r="D267" s="380"/>
      <c r="E267" s="380"/>
      <c r="F267" s="380"/>
      <c r="G267" s="380"/>
      <c r="H267" s="380"/>
      <c r="I267" s="380"/>
      <c r="J267" s="380"/>
      <c r="K267" s="380"/>
    </row>
    <row r="268" spans="1:11" s="381" customFormat="1" ht="12.75">
      <c r="A268" s="380"/>
      <c r="B268" s="380"/>
      <c r="C268" s="380"/>
      <c r="D268" s="380"/>
      <c r="E268" s="380"/>
      <c r="F268" s="380"/>
      <c r="G268" s="380"/>
      <c r="H268" s="380"/>
      <c r="I268" s="380"/>
      <c r="J268" s="380"/>
      <c r="K268" s="380"/>
    </row>
    <row r="269" spans="1:11" s="381" customFormat="1" ht="12.75">
      <c r="A269" s="380"/>
      <c r="B269" s="380"/>
      <c r="C269" s="380"/>
      <c r="D269" s="380"/>
      <c r="E269" s="380"/>
      <c r="F269" s="380"/>
      <c r="G269" s="380"/>
      <c r="H269" s="380"/>
      <c r="I269" s="380"/>
      <c r="J269" s="380"/>
      <c r="K269" s="380"/>
    </row>
    <row r="270" spans="1:11" s="381" customFormat="1" ht="12.75">
      <c r="A270" s="380"/>
      <c r="B270" s="380"/>
      <c r="C270" s="380"/>
      <c r="D270" s="380"/>
      <c r="E270" s="380"/>
      <c r="F270" s="380"/>
      <c r="G270" s="380"/>
      <c r="H270" s="380"/>
      <c r="I270" s="380"/>
      <c r="J270" s="380"/>
      <c r="K270" s="380"/>
    </row>
    <row r="271" spans="1:11" s="381" customFormat="1" ht="12.75">
      <c r="A271" s="380"/>
      <c r="B271" s="380"/>
      <c r="C271" s="380"/>
      <c r="D271" s="380"/>
      <c r="E271" s="380"/>
      <c r="F271" s="380"/>
      <c r="G271" s="380"/>
      <c r="H271" s="380"/>
      <c r="I271" s="380"/>
      <c r="J271" s="380"/>
      <c r="K271" s="380"/>
    </row>
    <row r="272" spans="1:11" s="381" customFormat="1" ht="12.75">
      <c r="A272" s="380"/>
      <c r="B272" s="380"/>
      <c r="C272" s="380"/>
      <c r="D272" s="380"/>
      <c r="E272" s="380"/>
      <c r="F272" s="380"/>
      <c r="G272" s="380"/>
      <c r="H272" s="380"/>
      <c r="I272" s="380"/>
      <c r="J272" s="380"/>
      <c r="K272" s="380"/>
    </row>
    <row r="273" spans="1:11" s="381" customFormat="1" ht="12.75">
      <c r="A273" s="380"/>
      <c r="B273" s="380"/>
      <c r="C273" s="380"/>
      <c r="D273" s="380"/>
      <c r="E273" s="380"/>
      <c r="F273" s="380"/>
      <c r="G273" s="380"/>
      <c r="H273" s="380"/>
      <c r="I273" s="380"/>
      <c r="J273" s="380"/>
      <c r="K273" s="380"/>
    </row>
    <row r="274" spans="1:11" s="381" customFormat="1" ht="12.75">
      <c r="A274" s="380"/>
      <c r="B274" s="380"/>
      <c r="C274" s="380"/>
      <c r="D274" s="380"/>
      <c r="E274" s="380"/>
      <c r="F274" s="380"/>
      <c r="G274" s="380"/>
      <c r="H274" s="380"/>
      <c r="I274" s="380"/>
      <c r="J274" s="380"/>
      <c r="K274" s="380"/>
    </row>
    <row r="275" spans="1:11" s="381" customFormat="1" ht="12.75">
      <c r="A275" s="380"/>
      <c r="B275" s="380"/>
      <c r="C275" s="380"/>
      <c r="D275" s="380"/>
      <c r="E275" s="380"/>
      <c r="F275" s="380"/>
      <c r="G275" s="380"/>
      <c r="H275" s="380"/>
      <c r="I275" s="380"/>
      <c r="J275" s="380"/>
      <c r="K275" s="380"/>
    </row>
    <row r="276" spans="1:11" s="381" customFormat="1" ht="12.75">
      <c r="A276" s="380"/>
      <c r="B276" s="380"/>
      <c r="C276" s="380"/>
      <c r="D276" s="380"/>
      <c r="E276" s="380"/>
      <c r="F276" s="380"/>
      <c r="G276" s="380"/>
      <c r="H276" s="380"/>
      <c r="I276" s="380"/>
      <c r="J276" s="380"/>
      <c r="K276" s="380"/>
    </row>
    <row r="277" spans="1:11" s="381" customFormat="1" ht="12.75">
      <c r="A277" s="380"/>
      <c r="B277" s="380"/>
      <c r="C277" s="380"/>
      <c r="D277" s="380"/>
      <c r="E277" s="380"/>
      <c r="F277" s="380"/>
      <c r="G277" s="380"/>
      <c r="H277" s="380"/>
      <c r="I277" s="380"/>
      <c r="J277" s="380"/>
      <c r="K277" s="380"/>
    </row>
    <row r="278" spans="1:11" s="381" customFormat="1" ht="12.75">
      <c r="A278" s="380"/>
      <c r="B278" s="380"/>
      <c r="C278" s="380"/>
      <c r="D278" s="380"/>
      <c r="E278" s="380"/>
      <c r="F278" s="380"/>
      <c r="G278" s="380"/>
      <c r="H278" s="380"/>
      <c r="I278" s="380"/>
      <c r="J278" s="380"/>
      <c r="K278" s="380"/>
    </row>
    <row r="279" spans="1:11" s="381" customFormat="1" ht="12.75">
      <c r="A279" s="380"/>
      <c r="B279" s="380"/>
      <c r="C279" s="380"/>
      <c r="D279" s="380"/>
      <c r="E279" s="380"/>
      <c r="F279" s="380"/>
      <c r="G279" s="380"/>
      <c r="H279" s="380"/>
      <c r="I279" s="380"/>
      <c r="J279" s="380"/>
      <c r="K279" s="380"/>
    </row>
    <row r="280" spans="1:11" s="381" customFormat="1" ht="12.75">
      <c r="A280" s="380"/>
      <c r="B280" s="380"/>
      <c r="C280" s="380"/>
      <c r="D280" s="380"/>
      <c r="E280" s="380"/>
      <c r="F280" s="380"/>
      <c r="G280" s="380"/>
      <c r="H280" s="380"/>
      <c r="I280" s="380"/>
      <c r="J280" s="380"/>
      <c r="K280" s="380"/>
    </row>
    <row r="281" spans="1:11" s="381" customFormat="1" ht="12.75">
      <c r="A281" s="380"/>
      <c r="B281" s="380"/>
      <c r="C281" s="380"/>
      <c r="D281" s="380"/>
      <c r="E281" s="380"/>
      <c r="F281" s="380"/>
      <c r="G281" s="380"/>
      <c r="H281" s="380"/>
      <c r="I281" s="380"/>
      <c r="J281" s="380"/>
      <c r="K281" s="380"/>
    </row>
    <row r="282" spans="1:11" s="381" customFormat="1" ht="12.75">
      <c r="A282" s="380"/>
      <c r="B282" s="380"/>
      <c r="C282" s="380"/>
      <c r="D282" s="380"/>
      <c r="E282" s="380"/>
      <c r="F282" s="380"/>
      <c r="G282" s="380"/>
      <c r="H282" s="380"/>
      <c r="I282" s="380"/>
      <c r="J282" s="380"/>
      <c r="K282" s="380"/>
    </row>
    <row r="283" spans="1:11" s="381" customFormat="1" ht="12.75">
      <c r="A283" s="380"/>
      <c r="B283" s="380"/>
      <c r="C283" s="380"/>
      <c r="D283" s="380"/>
      <c r="E283" s="380"/>
      <c r="F283" s="380"/>
      <c r="G283" s="380"/>
      <c r="H283" s="380"/>
      <c r="I283" s="380"/>
      <c r="J283" s="380"/>
      <c r="K283" s="380"/>
    </row>
    <row r="284" spans="1:11" s="381" customFormat="1" ht="12.75">
      <c r="A284" s="380"/>
      <c r="B284" s="380"/>
      <c r="C284" s="380"/>
      <c r="D284" s="380"/>
      <c r="E284" s="380"/>
      <c r="F284" s="380"/>
      <c r="G284" s="380"/>
      <c r="H284" s="380"/>
      <c r="I284" s="380"/>
      <c r="J284" s="380"/>
      <c r="K284" s="380"/>
    </row>
    <row r="285" spans="1:11" s="381" customFormat="1" ht="12.75">
      <c r="A285" s="380"/>
      <c r="B285" s="380"/>
      <c r="C285" s="380"/>
      <c r="D285" s="380"/>
      <c r="E285" s="380"/>
      <c r="F285" s="380"/>
      <c r="G285" s="380"/>
      <c r="H285" s="380"/>
      <c r="I285" s="380"/>
      <c r="J285" s="380"/>
      <c r="K285" s="380"/>
    </row>
    <row r="286" spans="1:11" s="381" customFormat="1" ht="12.75">
      <c r="A286" s="380"/>
      <c r="B286" s="380"/>
      <c r="C286" s="380"/>
      <c r="D286" s="380"/>
      <c r="E286" s="380"/>
      <c r="F286" s="380"/>
      <c r="G286" s="380"/>
      <c r="H286" s="380"/>
      <c r="I286" s="380"/>
      <c r="J286" s="380"/>
      <c r="K286" s="380"/>
    </row>
    <row r="287" spans="1:11" s="381" customFormat="1" ht="12.75">
      <c r="A287" s="380"/>
      <c r="B287" s="380"/>
      <c r="C287" s="380"/>
      <c r="D287" s="380"/>
      <c r="E287" s="380"/>
      <c r="F287" s="380"/>
      <c r="G287" s="380"/>
      <c r="H287" s="380"/>
      <c r="I287" s="380"/>
      <c r="J287" s="380"/>
      <c r="K287" s="380"/>
    </row>
    <row r="288" spans="1:11" s="381" customFormat="1" ht="12.75">
      <c r="A288" s="380"/>
      <c r="B288" s="380"/>
      <c r="C288" s="380"/>
      <c r="D288" s="380"/>
      <c r="E288" s="380"/>
      <c r="F288" s="380"/>
      <c r="G288" s="380"/>
      <c r="H288" s="380"/>
      <c r="I288" s="380"/>
      <c r="J288" s="380"/>
      <c r="K288" s="380"/>
    </row>
    <row r="289" spans="1:11" s="381" customFormat="1" ht="12.75">
      <c r="A289" s="380"/>
      <c r="B289" s="380"/>
      <c r="C289" s="380"/>
      <c r="D289" s="380"/>
      <c r="E289" s="380"/>
      <c r="F289" s="380"/>
      <c r="G289" s="380"/>
      <c r="H289" s="380"/>
      <c r="I289" s="380"/>
      <c r="J289" s="380"/>
      <c r="K289" s="380"/>
    </row>
    <row r="290" spans="1:11" s="381" customFormat="1" ht="12.75">
      <c r="A290" s="380"/>
      <c r="B290" s="380"/>
      <c r="C290" s="380"/>
      <c r="D290" s="380"/>
      <c r="E290" s="380"/>
      <c r="F290" s="380"/>
      <c r="G290" s="380"/>
      <c r="H290" s="380"/>
      <c r="I290" s="380"/>
      <c r="J290" s="380"/>
      <c r="K290" s="380"/>
    </row>
    <row r="291" spans="1:11" s="381" customFormat="1" ht="12.75">
      <c r="A291" s="380"/>
      <c r="B291" s="380"/>
      <c r="C291" s="380"/>
      <c r="D291" s="380"/>
      <c r="E291" s="380"/>
      <c r="F291" s="380"/>
      <c r="G291" s="380"/>
      <c r="H291" s="380"/>
      <c r="I291" s="380"/>
      <c r="J291" s="380"/>
      <c r="K291" s="380"/>
    </row>
    <row r="292" spans="1:11" s="381" customFormat="1" ht="12.75">
      <c r="A292" s="380"/>
      <c r="B292" s="380"/>
      <c r="C292" s="380"/>
      <c r="D292" s="380"/>
      <c r="E292" s="380"/>
      <c r="F292" s="380"/>
      <c r="G292" s="380"/>
      <c r="H292" s="380"/>
      <c r="I292" s="380"/>
      <c r="J292" s="380"/>
      <c r="K292" s="380"/>
    </row>
    <row r="293" spans="1:11" s="381" customFormat="1" ht="12.75">
      <c r="A293" s="380"/>
      <c r="B293" s="380"/>
      <c r="C293" s="380"/>
      <c r="D293" s="380"/>
      <c r="E293" s="380"/>
      <c r="F293" s="380"/>
      <c r="G293" s="380"/>
      <c r="H293" s="380"/>
      <c r="I293" s="380"/>
      <c r="J293" s="380"/>
      <c r="K293" s="380"/>
    </row>
    <row r="294" spans="1:11" s="381" customFormat="1" ht="12.75">
      <c r="A294" s="380"/>
      <c r="B294" s="380"/>
      <c r="C294" s="380"/>
      <c r="D294" s="380"/>
      <c r="E294" s="380"/>
      <c r="F294" s="380"/>
      <c r="G294" s="380"/>
      <c r="H294" s="380"/>
      <c r="I294" s="380"/>
      <c r="J294" s="380"/>
      <c r="K294" s="380"/>
    </row>
    <row r="295" spans="1:11" s="381" customFormat="1" ht="12.75">
      <c r="A295" s="380"/>
      <c r="B295" s="380"/>
      <c r="C295" s="380"/>
      <c r="D295" s="380"/>
      <c r="E295" s="380"/>
      <c r="F295" s="380"/>
      <c r="G295" s="380"/>
      <c r="H295" s="380"/>
      <c r="I295" s="380"/>
      <c r="J295" s="380"/>
      <c r="K295" s="380"/>
    </row>
    <row r="296" spans="1:11" s="381" customFormat="1" ht="12.75">
      <c r="A296" s="380"/>
      <c r="B296" s="380"/>
      <c r="C296" s="380"/>
      <c r="D296" s="380"/>
      <c r="E296" s="380"/>
      <c r="F296" s="380"/>
      <c r="G296" s="380"/>
      <c r="H296" s="380"/>
      <c r="I296" s="380"/>
      <c r="J296" s="380"/>
      <c r="K296" s="380"/>
    </row>
    <row r="297" spans="1:11" s="381" customFormat="1" ht="12.75">
      <c r="A297" s="380"/>
      <c r="B297" s="380"/>
      <c r="C297" s="380"/>
      <c r="D297" s="380"/>
      <c r="E297" s="380"/>
      <c r="F297" s="380"/>
      <c r="G297" s="380"/>
      <c r="H297" s="380"/>
      <c r="I297" s="380"/>
      <c r="J297" s="380"/>
      <c r="K297" s="380"/>
    </row>
    <row r="298" spans="1:11" s="381" customFormat="1" ht="12.75">
      <c r="A298" s="380"/>
      <c r="B298" s="380"/>
      <c r="C298" s="380"/>
      <c r="D298" s="380"/>
      <c r="E298" s="380"/>
      <c r="F298" s="380"/>
      <c r="G298" s="380"/>
      <c r="H298" s="380"/>
      <c r="I298" s="380"/>
      <c r="J298" s="380"/>
      <c r="K298" s="380"/>
    </row>
    <row r="299" spans="1:11" s="381" customFormat="1" ht="12.75">
      <c r="A299" s="380"/>
      <c r="B299" s="380"/>
      <c r="C299" s="380"/>
      <c r="D299" s="380"/>
      <c r="E299" s="380"/>
      <c r="F299" s="380"/>
      <c r="G299" s="380"/>
      <c r="H299" s="380"/>
      <c r="I299" s="380"/>
      <c r="J299" s="380"/>
      <c r="K299" s="380"/>
    </row>
    <row r="300" spans="1:11" s="381" customFormat="1" ht="12.75">
      <c r="A300" s="380"/>
      <c r="B300" s="380"/>
      <c r="C300" s="380"/>
      <c r="D300" s="380"/>
      <c r="E300" s="380"/>
      <c r="F300" s="380"/>
      <c r="G300" s="380"/>
      <c r="H300" s="380"/>
      <c r="I300" s="380"/>
      <c r="J300" s="380"/>
      <c r="K300" s="380"/>
    </row>
    <row r="301" spans="1:11" s="381" customFormat="1" ht="12.75">
      <c r="A301" s="380"/>
      <c r="B301" s="380"/>
      <c r="C301" s="380"/>
      <c r="D301" s="380"/>
      <c r="E301" s="380"/>
      <c r="F301" s="380"/>
      <c r="G301" s="380"/>
      <c r="H301" s="380"/>
      <c r="I301" s="380"/>
      <c r="J301" s="380"/>
      <c r="K301" s="380"/>
    </row>
    <row r="302" spans="1:11" s="381" customFormat="1" ht="12.75">
      <c r="A302" s="380"/>
      <c r="B302" s="380"/>
      <c r="C302" s="380"/>
      <c r="D302" s="380"/>
      <c r="E302" s="380"/>
      <c r="F302" s="380"/>
      <c r="G302" s="380"/>
      <c r="H302" s="380"/>
      <c r="I302" s="380"/>
      <c r="J302" s="380"/>
      <c r="K302" s="380"/>
    </row>
    <row r="303" spans="1:11" s="381" customFormat="1" ht="12.75">
      <c r="A303" s="380"/>
      <c r="B303" s="380"/>
      <c r="C303" s="380"/>
      <c r="D303" s="380"/>
      <c r="E303" s="380"/>
      <c r="F303" s="380"/>
      <c r="G303" s="380"/>
      <c r="H303" s="380"/>
      <c r="I303" s="380"/>
      <c r="J303" s="380"/>
      <c r="K303" s="380"/>
    </row>
    <row r="304" spans="1:11" s="381" customFormat="1" ht="12.75">
      <c r="A304" s="380"/>
      <c r="B304" s="380"/>
      <c r="C304" s="380"/>
      <c r="D304" s="380"/>
      <c r="E304" s="380"/>
      <c r="F304" s="380"/>
      <c r="G304" s="380"/>
      <c r="H304" s="380"/>
      <c r="I304" s="380"/>
      <c r="J304" s="380"/>
      <c r="K304" s="380"/>
    </row>
    <row r="305" spans="1:11" s="381" customFormat="1" ht="12.75">
      <c r="A305" s="380"/>
      <c r="B305" s="380"/>
      <c r="C305" s="380"/>
      <c r="D305" s="380"/>
      <c r="E305" s="380"/>
      <c r="F305" s="380"/>
      <c r="G305" s="380"/>
      <c r="H305" s="380"/>
      <c r="I305" s="380"/>
      <c r="J305" s="380"/>
      <c r="K305" s="380"/>
    </row>
    <row r="306" spans="1:11" s="381" customFormat="1" ht="12.75">
      <c r="A306" s="380"/>
      <c r="B306" s="380"/>
      <c r="C306" s="380"/>
      <c r="D306" s="380"/>
      <c r="E306" s="380"/>
      <c r="F306" s="380"/>
      <c r="G306" s="380"/>
      <c r="H306" s="380"/>
      <c r="I306" s="380"/>
      <c r="J306" s="380"/>
      <c r="K306" s="380"/>
    </row>
    <row r="307" spans="1:11" s="381" customFormat="1" ht="12.75">
      <c r="A307" s="380"/>
      <c r="B307" s="380"/>
      <c r="C307" s="380"/>
      <c r="D307" s="380"/>
      <c r="E307" s="380"/>
      <c r="F307" s="380"/>
      <c r="G307" s="380"/>
      <c r="H307" s="380"/>
      <c r="I307" s="380"/>
      <c r="J307" s="380"/>
      <c r="K307" s="380"/>
    </row>
    <row r="308" spans="1:11" s="381" customFormat="1" ht="12.75">
      <c r="A308" s="380"/>
      <c r="B308" s="380"/>
      <c r="C308" s="380"/>
      <c r="D308" s="380"/>
      <c r="E308" s="380"/>
      <c r="F308" s="380"/>
      <c r="G308" s="380"/>
      <c r="H308" s="380"/>
      <c r="I308" s="380"/>
      <c r="J308" s="380"/>
      <c r="K308" s="380"/>
    </row>
    <row r="309" spans="1:11" s="381" customFormat="1" ht="12.75">
      <c r="A309" s="380"/>
      <c r="B309" s="380"/>
      <c r="C309" s="380"/>
      <c r="D309" s="380"/>
      <c r="E309" s="380"/>
      <c r="F309" s="380"/>
      <c r="G309" s="380"/>
      <c r="H309" s="380"/>
      <c r="I309" s="380"/>
      <c r="J309" s="380"/>
      <c r="K309" s="380"/>
    </row>
    <row r="310" spans="1:11" s="381" customFormat="1" ht="12.75">
      <c r="A310" s="380"/>
      <c r="B310" s="380"/>
      <c r="C310" s="380"/>
      <c r="D310" s="380"/>
      <c r="E310" s="380"/>
      <c r="F310" s="380"/>
      <c r="G310" s="380"/>
      <c r="H310" s="380"/>
      <c r="I310" s="380"/>
      <c r="J310" s="380"/>
      <c r="K310" s="380"/>
    </row>
    <row r="311" spans="1:11" s="381" customFormat="1" ht="12.75">
      <c r="A311" s="380"/>
      <c r="B311" s="380"/>
      <c r="C311" s="380"/>
      <c r="D311" s="380"/>
      <c r="E311" s="380"/>
      <c r="F311" s="380"/>
      <c r="G311" s="380"/>
      <c r="H311" s="380"/>
      <c r="I311" s="380"/>
      <c r="J311" s="380"/>
      <c r="K311" s="380"/>
    </row>
    <row r="312" spans="1:11" s="381" customFormat="1" ht="12.75">
      <c r="A312" s="380"/>
      <c r="B312" s="380"/>
      <c r="C312" s="380"/>
      <c r="D312" s="380"/>
      <c r="E312" s="380"/>
      <c r="F312" s="380"/>
      <c r="G312" s="380"/>
      <c r="H312" s="380"/>
      <c r="I312" s="380"/>
      <c r="J312" s="380"/>
      <c r="K312" s="380"/>
    </row>
    <row r="313" spans="1:11" s="381" customFormat="1" ht="12.75">
      <c r="A313" s="380"/>
      <c r="B313" s="380"/>
      <c r="C313" s="380"/>
      <c r="D313" s="380"/>
      <c r="E313" s="380"/>
      <c r="F313" s="380"/>
      <c r="G313" s="380"/>
      <c r="H313" s="380"/>
      <c r="I313" s="380"/>
      <c r="J313" s="380"/>
      <c r="K313" s="380"/>
    </row>
    <row r="314" spans="1:11" s="381" customFormat="1" ht="12.75">
      <c r="A314" s="380"/>
      <c r="B314" s="380"/>
      <c r="C314" s="380"/>
      <c r="D314" s="380"/>
      <c r="E314" s="380"/>
      <c r="F314" s="380"/>
      <c r="G314" s="380"/>
      <c r="H314" s="380"/>
      <c r="I314" s="380"/>
      <c r="J314" s="380"/>
      <c r="K314" s="380"/>
    </row>
    <row r="315" spans="1:11" s="381" customFormat="1" ht="12.75">
      <c r="A315" s="380"/>
      <c r="B315" s="380"/>
      <c r="C315" s="380"/>
      <c r="D315" s="380"/>
      <c r="E315" s="380"/>
      <c r="F315" s="380"/>
      <c r="G315" s="380"/>
      <c r="H315" s="380"/>
      <c r="I315" s="380"/>
      <c r="J315" s="380"/>
      <c r="K315" s="380"/>
    </row>
    <row r="316" spans="1:11" s="381" customFormat="1" ht="12.75">
      <c r="A316" s="380"/>
      <c r="B316" s="380"/>
      <c r="C316" s="380"/>
      <c r="D316" s="380"/>
      <c r="E316" s="380"/>
      <c r="F316" s="380"/>
      <c r="G316" s="380"/>
      <c r="H316" s="380"/>
      <c r="I316" s="380"/>
      <c r="J316" s="380"/>
      <c r="K316" s="380"/>
    </row>
  </sheetData>
  <mergeCells count="34">
    <mergeCell ref="F29:G29"/>
    <mergeCell ref="I29:J29"/>
    <mergeCell ref="F27:G27"/>
    <mergeCell ref="I27:J27"/>
    <mergeCell ref="F25:G25"/>
    <mergeCell ref="I25:J25"/>
    <mergeCell ref="I26:J26"/>
    <mergeCell ref="F28:G28"/>
    <mergeCell ref="I28:J28"/>
    <mergeCell ref="A19:A28"/>
    <mergeCell ref="B19:C19"/>
    <mergeCell ref="D19:E28"/>
    <mergeCell ref="F19:H19"/>
    <mergeCell ref="I19:K19"/>
    <mergeCell ref="F24:G24"/>
    <mergeCell ref="I24:J24"/>
    <mergeCell ref="F26:G26"/>
    <mergeCell ref="F23:G23"/>
    <mergeCell ref="I23:J23"/>
    <mergeCell ref="F20:G20"/>
    <mergeCell ref="I20:J20"/>
    <mergeCell ref="F21:G21"/>
    <mergeCell ref="I21:J21"/>
    <mergeCell ref="F22:G22"/>
    <mergeCell ref="I22:J22"/>
    <mergeCell ref="A1:K1"/>
    <mergeCell ref="B3:E3"/>
    <mergeCell ref="F3:I3"/>
    <mergeCell ref="J3:K3"/>
    <mergeCell ref="B4:C4"/>
    <mergeCell ref="D4:E4"/>
    <mergeCell ref="F4:G4"/>
    <mergeCell ref="H4:I4"/>
    <mergeCell ref="J4:K4"/>
  </mergeCells>
  <phoneticPr fontId="5"/>
  <pageMargins left="0.9055118110236221" right="0.70866141732283472" top="0.55118110236220474" bottom="0" header="0.31496062992125984" footer="0.31496062992125984"/>
  <pageSetup paperSize="9" orientation="landscape" r:id="rId1"/>
  <headerFooter>
    <oddFooter>&amp;C&amp;"ＭＳ Ｐゴシック,太字"&amp;10年会費</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16"/>
  <sheetViews>
    <sheetView topLeftCell="A161" zoomScaleNormal="100" workbookViewId="0">
      <selection activeCell="F36" sqref="F36"/>
    </sheetView>
  </sheetViews>
  <sheetFormatPr defaultColWidth="8.875" defaultRowHeight="13.5"/>
  <cols>
    <col min="1" max="1" width="15.25" style="193" customWidth="1"/>
    <col min="2" max="3" width="15.625" style="193" customWidth="1"/>
    <col min="4" max="5" width="9" style="193" customWidth="1"/>
    <col min="6" max="6" width="11.625" style="195" customWidth="1"/>
    <col min="7" max="7" width="15.375" style="193" customWidth="1"/>
    <col min="8" max="9" width="10.125" style="193" customWidth="1"/>
    <col min="10" max="11" width="8.625" style="193" customWidth="1"/>
    <col min="12" max="12" width="11.75" style="193" customWidth="1"/>
    <col min="13" max="13" width="8.875" style="193"/>
    <col min="14" max="14" width="12.75" style="194" bestFit="1" customWidth="1"/>
    <col min="15" max="15" width="9.375" style="194" bestFit="1" customWidth="1"/>
    <col min="16" max="16" width="9.25" style="194" bestFit="1" customWidth="1"/>
    <col min="17" max="19" width="9" style="194" bestFit="1" customWidth="1"/>
    <col min="20" max="20" width="9.375" style="194" bestFit="1" customWidth="1"/>
    <col min="21" max="22" width="9" style="194" bestFit="1" customWidth="1"/>
    <col min="23" max="23" width="8.875" style="194"/>
    <col min="24" max="256" width="8.875" style="193"/>
    <col min="257" max="257" width="17.375" style="193" customWidth="1"/>
    <col min="258" max="258" width="12" style="193" customWidth="1"/>
    <col min="259" max="259" width="15.625" style="193" customWidth="1"/>
    <col min="260" max="260" width="9.625" style="193" customWidth="1"/>
    <col min="261" max="261" width="9.875" style="193" customWidth="1"/>
    <col min="262" max="262" width="12.375" style="193" customWidth="1"/>
    <col min="263" max="263" width="17.375" style="193" customWidth="1"/>
    <col min="264" max="265" width="10.625" style="193" customWidth="1"/>
    <col min="266" max="266" width="9.625" style="193" customWidth="1"/>
    <col min="267" max="267" width="8.375" style="193" customWidth="1"/>
    <col min="268" max="268" width="12.375" style="193" customWidth="1"/>
    <col min="269" max="512" width="8.875" style="193"/>
    <col min="513" max="513" width="17.375" style="193" customWidth="1"/>
    <col min="514" max="514" width="12" style="193" customWidth="1"/>
    <col min="515" max="515" width="15.625" style="193" customWidth="1"/>
    <col min="516" max="516" width="9.625" style="193" customWidth="1"/>
    <col min="517" max="517" width="9.875" style="193" customWidth="1"/>
    <col min="518" max="518" width="12.375" style="193" customWidth="1"/>
    <col min="519" max="519" width="17.375" style="193" customWidth="1"/>
    <col min="520" max="521" width="10.625" style="193" customWidth="1"/>
    <col min="522" max="522" width="9.625" style="193" customWidth="1"/>
    <col min="523" max="523" width="8.375" style="193" customWidth="1"/>
    <col min="524" max="524" width="12.375" style="193" customWidth="1"/>
    <col min="525" max="768" width="8.875" style="193"/>
    <col min="769" max="769" width="17.375" style="193" customWidth="1"/>
    <col min="770" max="770" width="12" style="193" customWidth="1"/>
    <col min="771" max="771" width="15.625" style="193" customWidth="1"/>
    <col min="772" max="772" width="9.625" style="193" customWidth="1"/>
    <col min="773" max="773" width="9.875" style="193" customWidth="1"/>
    <col min="774" max="774" width="12.375" style="193" customWidth="1"/>
    <col min="775" max="775" width="17.375" style="193" customWidth="1"/>
    <col min="776" max="777" width="10.625" style="193" customWidth="1"/>
    <col min="778" max="778" width="9.625" style="193" customWidth="1"/>
    <col min="779" max="779" width="8.375" style="193" customWidth="1"/>
    <col min="780" max="780" width="12.375" style="193" customWidth="1"/>
    <col min="781" max="1024" width="8.875" style="193"/>
    <col min="1025" max="1025" width="17.375" style="193" customWidth="1"/>
    <col min="1026" max="1026" width="12" style="193" customWidth="1"/>
    <col min="1027" max="1027" width="15.625" style="193" customWidth="1"/>
    <col min="1028" max="1028" width="9.625" style="193" customWidth="1"/>
    <col min="1029" max="1029" width="9.875" style="193" customWidth="1"/>
    <col min="1030" max="1030" width="12.375" style="193" customWidth="1"/>
    <col min="1031" max="1031" width="17.375" style="193" customWidth="1"/>
    <col min="1032" max="1033" width="10.625" style="193" customWidth="1"/>
    <col min="1034" max="1034" width="9.625" style="193" customWidth="1"/>
    <col min="1035" max="1035" width="8.375" style="193" customWidth="1"/>
    <col min="1036" max="1036" width="12.375" style="193" customWidth="1"/>
    <col min="1037" max="1280" width="8.875" style="193"/>
    <col min="1281" max="1281" width="17.375" style="193" customWidth="1"/>
    <col min="1282" max="1282" width="12" style="193" customWidth="1"/>
    <col min="1283" max="1283" width="15.625" style="193" customWidth="1"/>
    <col min="1284" max="1284" width="9.625" style="193" customWidth="1"/>
    <col min="1285" max="1285" width="9.875" style="193" customWidth="1"/>
    <col min="1286" max="1286" width="12.375" style="193" customWidth="1"/>
    <col min="1287" max="1287" width="17.375" style="193" customWidth="1"/>
    <col min="1288" max="1289" width="10.625" style="193" customWidth="1"/>
    <col min="1290" max="1290" width="9.625" style="193" customWidth="1"/>
    <col min="1291" max="1291" width="8.375" style="193" customWidth="1"/>
    <col min="1292" max="1292" width="12.375" style="193" customWidth="1"/>
    <col min="1293" max="1536" width="8.875" style="193"/>
    <col min="1537" max="1537" width="17.375" style="193" customWidth="1"/>
    <col min="1538" max="1538" width="12" style="193" customWidth="1"/>
    <col min="1539" max="1539" width="15.625" style="193" customWidth="1"/>
    <col min="1540" max="1540" width="9.625" style="193" customWidth="1"/>
    <col min="1541" max="1541" width="9.875" style="193" customWidth="1"/>
    <col min="1542" max="1542" width="12.375" style="193" customWidth="1"/>
    <col min="1543" max="1543" width="17.375" style="193" customWidth="1"/>
    <col min="1544" max="1545" width="10.625" style="193" customWidth="1"/>
    <col min="1546" max="1546" width="9.625" style="193" customWidth="1"/>
    <col min="1547" max="1547" width="8.375" style="193" customWidth="1"/>
    <col min="1548" max="1548" width="12.375" style="193" customWidth="1"/>
    <col min="1549" max="1792" width="8.875" style="193"/>
    <col min="1793" max="1793" width="17.375" style="193" customWidth="1"/>
    <col min="1794" max="1794" width="12" style="193" customWidth="1"/>
    <col min="1795" max="1795" width="15.625" style="193" customWidth="1"/>
    <col min="1796" max="1796" width="9.625" style="193" customWidth="1"/>
    <col min="1797" max="1797" width="9.875" style="193" customWidth="1"/>
    <col min="1798" max="1798" width="12.375" style="193" customWidth="1"/>
    <col min="1799" max="1799" width="17.375" style="193" customWidth="1"/>
    <col min="1800" max="1801" width="10.625" style="193" customWidth="1"/>
    <col min="1802" max="1802" width="9.625" style="193" customWidth="1"/>
    <col min="1803" max="1803" width="8.375" style="193" customWidth="1"/>
    <col min="1804" max="1804" width="12.375" style="193" customWidth="1"/>
    <col min="1805" max="2048" width="8.875" style="193"/>
    <col min="2049" max="2049" width="17.375" style="193" customWidth="1"/>
    <col min="2050" max="2050" width="12" style="193" customWidth="1"/>
    <col min="2051" max="2051" width="15.625" style="193" customWidth="1"/>
    <col min="2052" max="2052" width="9.625" style="193" customWidth="1"/>
    <col min="2053" max="2053" width="9.875" style="193" customWidth="1"/>
    <col min="2054" max="2054" width="12.375" style="193" customWidth="1"/>
    <col min="2055" max="2055" width="17.375" style="193" customWidth="1"/>
    <col min="2056" max="2057" width="10.625" style="193" customWidth="1"/>
    <col min="2058" max="2058" width="9.625" style="193" customWidth="1"/>
    <col min="2059" max="2059" width="8.375" style="193" customWidth="1"/>
    <col min="2060" max="2060" width="12.375" style="193" customWidth="1"/>
    <col min="2061" max="2304" width="8.875" style="193"/>
    <col min="2305" max="2305" width="17.375" style="193" customWidth="1"/>
    <col min="2306" max="2306" width="12" style="193" customWidth="1"/>
    <col min="2307" max="2307" width="15.625" style="193" customWidth="1"/>
    <col min="2308" max="2308" width="9.625" style="193" customWidth="1"/>
    <col min="2309" max="2309" width="9.875" style="193" customWidth="1"/>
    <col min="2310" max="2310" width="12.375" style="193" customWidth="1"/>
    <col min="2311" max="2311" width="17.375" style="193" customWidth="1"/>
    <col min="2312" max="2313" width="10.625" style="193" customWidth="1"/>
    <col min="2314" max="2314" width="9.625" style="193" customWidth="1"/>
    <col min="2315" max="2315" width="8.375" style="193" customWidth="1"/>
    <col min="2316" max="2316" width="12.375" style="193" customWidth="1"/>
    <col min="2317" max="2560" width="8.875" style="193"/>
    <col min="2561" max="2561" width="17.375" style="193" customWidth="1"/>
    <col min="2562" max="2562" width="12" style="193" customWidth="1"/>
    <col min="2563" max="2563" width="15.625" style="193" customWidth="1"/>
    <col min="2564" max="2564" width="9.625" style="193" customWidth="1"/>
    <col min="2565" max="2565" width="9.875" style="193" customWidth="1"/>
    <col min="2566" max="2566" width="12.375" style="193" customWidth="1"/>
    <col min="2567" max="2567" width="17.375" style="193" customWidth="1"/>
    <col min="2568" max="2569" width="10.625" style="193" customWidth="1"/>
    <col min="2570" max="2570" width="9.625" style="193" customWidth="1"/>
    <col min="2571" max="2571" width="8.375" style="193" customWidth="1"/>
    <col min="2572" max="2572" width="12.375" style="193" customWidth="1"/>
    <col min="2573" max="2816" width="8.875" style="193"/>
    <col min="2817" max="2817" width="17.375" style="193" customWidth="1"/>
    <col min="2818" max="2818" width="12" style="193" customWidth="1"/>
    <col min="2819" max="2819" width="15.625" style="193" customWidth="1"/>
    <col min="2820" max="2820" width="9.625" style="193" customWidth="1"/>
    <col min="2821" max="2821" width="9.875" style="193" customWidth="1"/>
    <col min="2822" max="2822" width="12.375" style="193" customWidth="1"/>
    <col min="2823" max="2823" width="17.375" style="193" customWidth="1"/>
    <col min="2824" max="2825" width="10.625" style="193" customWidth="1"/>
    <col min="2826" max="2826" width="9.625" style="193" customWidth="1"/>
    <col min="2827" max="2827" width="8.375" style="193" customWidth="1"/>
    <col min="2828" max="2828" width="12.375" style="193" customWidth="1"/>
    <col min="2829" max="3072" width="8.875" style="193"/>
    <col min="3073" max="3073" width="17.375" style="193" customWidth="1"/>
    <col min="3074" max="3074" width="12" style="193" customWidth="1"/>
    <col min="3075" max="3075" width="15.625" style="193" customWidth="1"/>
    <col min="3076" max="3076" width="9.625" style="193" customWidth="1"/>
    <col min="3077" max="3077" width="9.875" style="193" customWidth="1"/>
    <col min="3078" max="3078" width="12.375" style="193" customWidth="1"/>
    <col min="3079" max="3079" width="17.375" style="193" customWidth="1"/>
    <col min="3080" max="3081" width="10.625" style="193" customWidth="1"/>
    <col min="3082" max="3082" width="9.625" style="193" customWidth="1"/>
    <col min="3083" max="3083" width="8.375" style="193" customWidth="1"/>
    <col min="3084" max="3084" width="12.375" style="193" customWidth="1"/>
    <col min="3085" max="3328" width="8.875" style="193"/>
    <col min="3329" max="3329" width="17.375" style="193" customWidth="1"/>
    <col min="3330" max="3330" width="12" style="193" customWidth="1"/>
    <col min="3331" max="3331" width="15.625" style="193" customWidth="1"/>
    <col min="3332" max="3332" width="9.625" style="193" customWidth="1"/>
    <col min="3333" max="3333" width="9.875" style="193" customWidth="1"/>
    <col min="3334" max="3334" width="12.375" style="193" customWidth="1"/>
    <col min="3335" max="3335" width="17.375" style="193" customWidth="1"/>
    <col min="3336" max="3337" width="10.625" style="193" customWidth="1"/>
    <col min="3338" max="3338" width="9.625" style="193" customWidth="1"/>
    <col min="3339" max="3339" width="8.375" style="193" customWidth="1"/>
    <col min="3340" max="3340" width="12.375" style="193" customWidth="1"/>
    <col min="3341" max="3584" width="8.875" style="193"/>
    <col min="3585" max="3585" width="17.375" style="193" customWidth="1"/>
    <col min="3586" max="3586" width="12" style="193" customWidth="1"/>
    <col min="3587" max="3587" width="15.625" style="193" customWidth="1"/>
    <col min="3588" max="3588" width="9.625" style="193" customWidth="1"/>
    <col min="3589" max="3589" width="9.875" style="193" customWidth="1"/>
    <col min="3590" max="3590" width="12.375" style="193" customWidth="1"/>
    <col min="3591" max="3591" width="17.375" style="193" customWidth="1"/>
    <col min="3592" max="3593" width="10.625" style="193" customWidth="1"/>
    <col min="3594" max="3594" width="9.625" style="193" customWidth="1"/>
    <col min="3595" max="3595" width="8.375" style="193" customWidth="1"/>
    <col min="3596" max="3596" width="12.375" style="193" customWidth="1"/>
    <col min="3597" max="3840" width="8.875" style="193"/>
    <col min="3841" max="3841" width="17.375" style="193" customWidth="1"/>
    <col min="3842" max="3842" width="12" style="193" customWidth="1"/>
    <col min="3843" max="3843" width="15.625" style="193" customWidth="1"/>
    <col min="3844" max="3844" width="9.625" style="193" customWidth="1"/>
    <col min="3845" max="3845" width="9.875" style="193" customWidth="1"/>
    <col min="3846" max="3846" width="12.375" style="193" customWidth="1"/>
    <col min="3847" max="3847" width="17.375" style="193" customWidth="1"/>
    <col min="3848" max="3849" width="10.625" style="193" customWidth="1"/>
    <col min="3850" max="3850" width="9.625" style="193" customWidth="1"/>
    <col min="3851" max="3851" width="8.375" style="193" customWidth="1"/>
    <col min="3852" max="3852" width="12.375" style="193" customWidth="1"/>
    <col min="3853" max="4096" width="8.875" style="193"/>
    <col min="4097" max="4097" width="17.375" style="193" customWidth="1"/>
    <col min="4098" max="4098" width="12" style="193" customWidth="1"/>
    <col min="4099" max="4099" width="15.625" style="193" customWidth="1"/>
    <col min="4100" max="4100" width="9.625" style="193" customWidth="1"/>
    <col min="4101" max="4101" width="9.875" style="193" customWidth="1"/>
    <col min="4102" max="4102" width="12.375" style="193" customWidth="1"/>
    <col min="4103" max="4103" width="17.375" style="193" customWidth="1"/>
    <col min="4104" max="4105" width="10.625" style="193" customWidth="1"/>
    <col min="4106" max="4106" width="9.625" style="193" customWidth="1"/>
    <col min="4107" max="4107" width="8.375" style="193" customWidth="1"/>
    <col min="4108" max="4108" width="12.375" style="193" customWidth="1"/>
    <col min="4109" max="4352" width="8.875" style="193"/>
    <col min="4353" max="4353" width="17.375" style="193" customWidth="1"/>
    <col min="4354" max="4354" width="12" style="193" customWidth="1"/>
    <col min="4355" max="4355" width="15.625" style="193" customWidth="1"/>
    <col min="4356" max="4356" width="9.625" style="193" customWidth="1"/>
    <col min="4357" max="4357" width="9.875" style="193" customWidth="1"/>
    <col min="4358" max="4358" width="12.375" style="193" customWidth="1"/>
    <col min="4359" max="4359" width="17.375" style="193" customWidth="1"/>
    <col min="4360" max="4361" width="10.625" style="193" customWidth="1"/>
    <col min="4362" max="4362" width="9.625" style="193" customWidth="1"/>
    <col min="4363" max="4363" width="8.375" style="193" customWidth="1"/>
    <col min="4364" max="4364" width="12.375" style="193" customWidth="1"/>
    <col min="4365" max="4608" width="8.875" style="193"/>
    <col min="4609" max="4609" width="17.375" style="193" customWidth="1"/>
    <col min="4610" max="4610" width="12" style="193" customWidth="1"/>
    <col min="4611" max="4611" width="15.625" style="193" customWidth="1"/>
    <col min="4612" max="4612" width="9.625" style="193" customWidth="1"/>
    <col min="4613" max="4613" width="9.875" style="193" customWidth="1"/>
    <col min="4614" max="4614" width="12.375" style="193" customWidth="1"/>
    <col min="4615" max="4615" width="17.375" style="193" customWidth="1"/>
    <col min="4616" max="4617" width="10.625" style="193" customWidth="1"/>
    <col min="4618" max="4618" width="9.625" style="193" customWidth="1"/>
    <col min="4619" max="4619" width="8.375" style="193" customWidth="1"/>
    <col min="4620" max="4620" width="12.375" style="193" customWidth="1"/>
    <col min="4621" max="4864" width="8.875" style="193"/>
    <col min="4865" max="4865" width="17.375" style="193" customWidth="1"/>
    <col min="4866" max="4866" width="12" style="193" customWidth="1"/>
    <col min="4867" max="4867" width="15.625" style="193" customWidth="1"/>
    <col min="4868" max="4868" width="9.625" style="193" customWidth="1"/>
    <col min="4869" max="4869" width="9.875" style="193" customWidth="1"/>
    <col min="4870" max="4870" width="12.375" style="193" customWidth="1"/>
    <col min="4871" max="4871" width="17.375" style="193" customWidth="1"/>
    <col min="4872" max="4873" width="10.625" style="193" customWidth="1"/>
    <col min="4874" max="4874" width="9.625" style="193" customWidth="1"/>
    <col min="4875" max="4875" width="8.375" style="193" customWidth="1"/>
    <col min="4876" max="4876" width="12.375" style="193" customWidth="1"/>
    <col min="4877" max="5120" width="8.875" style="193"/>
    <col min="5121" max="5121" width="17.375" style="193" customWidth="1"/>
    <col min="5122" max="5122" width="12" style="193" customWidth="1"/>
    <col min="5123" max="5123" width="15.625" style="193" customWidth="1"/>
    <col min="5124" max="5124" width="9.625" style="193" customWidth="1"/>
    <col min="5125" max="5125" width="9.875" style="193" customWidth="1"/>
    <col min="5126" max="5126" width="12.375" style="193" customWidth="1"/>
    <col min="5127" max="5127" width="17.375" style="193" customWidth="1"/>
    <col min="5128" max="5129" width="10.625" style="193" customWidth="1"/>
    <col min="5130" max="5130" width="9.625" style="193" customWidth="1"/>
    <col min="5131" max="5131" width="8.375" style="193" customWidth="1"/>
    <col min="5132" max="5132" width="12.375" style="193" customWidth="1"/>
    <col min="5133" max="5376" width="8.875" style="193"/>
    <col min="5377" max="5377" width="17.375" style="193" customWidth="1"/>
    <col min="5378" max="5378" width="12" style="193" customWidth="1"/>
    <col min="5379" max="5379" width="15.625" style="193" customWidth="1"/>
    <col min="5380" max="5380" width="9.625" style="193" customWidth="1"/>
    <col min="5381" max="5381" width="9.875" style="193" customWidth="1"/>
    <col min="5382" max="5382" width="12.375" style="193" customWidth="1"/>
    <col min="5383" max="5383" width="17.375" style="193" customWidth="1"/>
    <col min="5384" max="5385" width="10.625" style="193" customWidth="1"/>
    <col min="5386" max="5386" width="9.625" style="193" customWidth="1"/>
    <col min="5387" max="5387" width="8.375" style="193" customWidth="1"/>
    <col min="5388" max="5388" width="12.375" style="193" customWidth="1"/>
    <col min="5389" max="5632" width="8.875" style="193"/>
    <col min="5633" max="5633" width="17.375" style="193" customWidth="1"/>
    <col min="5634" max="5634" width="12" style="193" customWidth="1"/>
    <col min="5635" max="5635" width="15.625" style="193" customWidth="1"/>
    <col min="5636" max="5636" width="9.625" style="193" customWidth="1"/>
    <col min="5637" max="5637" width="9.875" style="193" customWidth="1"/>
    <col min="5638" max="5638" width="12.375" style="193" customWidth="1"/>
    <col min="5639" max="5639" width="17.375" style="193" customWidth="1"/>
    <col min="5640" max="5641" width="10.625" style="193" customWidth="1"/>
    <col min="5642" max="5642" width="9.625" style="193" customWidth="1"/>
    <col min="5643" max="5643" width="8.375" style="193" customWidth="1"/>
    <col min="5644" max="5644" width="12.375" style="193" customWidth="1"/>
    <col min="5645" max="5888" width="8.875" style="193"/>
    <col min="5889" max="5889" width="17.375" style="193" customWidth="1"/>
    <col min="5890" max="5890" width="12" style="193" customWidth="1"/>
    <col min="5891" max="5891" width="15.625" style="193" customWidth="1"/>
    <col min="5892" max="5892" width="9.625" style="193" customWidth="1"/>
    <col min="5893" max="5893" width="9.875" style="193" customWidth="1"/>
    <col min="5894" max="5894" width="12.375" style="193" customWidth="1"/>
    <col min="5895" max="5895" width="17.375" style="193" customWidth="1"/>
    <col min="5896" max="5897" width="10.625" style="193" customWidth="1"/>
    <col min="5898" max="5898" width="9.625" style="193" customWidth="1"/>
    <col min="5899" max="5899" width="8.375" style="193" customWidth="1"/>
    <col min="5900" max="5900" width="12.375" style="193" customWidth="1"/>
    <col min="5901" max="6144" width="8.875" style="193"/>
    <col min="6145" max="6145" width="17.375" style="193" customWidth="1"/>
    <col min="6146" max="6146" width="12" style="193" customWidth="1"/>
    <col min="6147" max="6147" width="15.625" style="193" customWidth="1"/>
    <col min="6148" max="6148" width="9.625" style="193" customWidth="1"/>
    <col min="6149" max="6149" width="9.875" style="193" customWidth="1"/>
    <col min="6150" max="6150" width="12.375" style="193" customWidth="1"/>
    <col min="6151" max="6151" width="17.375" style="193" customWidth="1"/>
    <col min="6152" max="6153" width="10.625" style="193" customWidth="1"/>
    <col min="6154" max="6154" width="9.625" style="193" customWidth="1"/>
    <col min="6155" max="6155" width="8.375" style="193" customWidth="1"/>
    <col min="6156" max="6156" width="12.375" style="193" customWidth="1"/>
    <col min="6157" max="6400" width="8.875" style="193"/>
    <col min="6401" max="6401" width="17.375" style="193" customWidth="1"/>
    <col min="6402" max="6402" width="12" style="193" customWidth="1"/>
    <col min="6403" max="6403" width="15.625" style="193" customWidth="1"/>
    <col min="6404" max="6404" width="9.625" style="193" customWidth="1"/>
    <col min="6405" max="6405" width="9.875" style="193" customWidth="1"/>
    <col min="6406" max="6406" width="12.375" style="193" customWidth="1"/>
    <col min="6407" max="6407" width="17.375" style="193" customWidth="1"/>
    <col min="6408" max="6409" width="10.625" style="193" customWidth="1"/>
    <col min="6410" max="6410" width="9.625" style="193" customWidth="1"/>
    <col min="6411" max="6411" width="8.375" style="193" customWidth="1"/>
    <col min="6412" max="6412" width="12.375" style="193" customWidth="1"/>
    <col min="6413" max="6656" width="8.875" style="193"/>
    <col min="6657" max="6657" width="17.375" style="193" customWidth="1"/>
    <col min="6658" max="6658" width="12" style="193" customWidth="1"/>
    <col min="6659" max="6659" width="15.625" style="193" customWidth="1"/>
    <col min="6660" max="6660" width="9.625" style="193" customWidth="1"/>
    <col min="6661" max="6661" width="9.875" style="193" customWidth="1"/>
    <col min="6662" max="6662" width="12.375" style="193" customWidth="1"/>
    <col min="6663" max="6663" width="17.375" style="193" customWidth="1"/>
    <col min="6664" max="6665" width="10.625" style="193" customWidth="1"/>
    <col min="6666" max="6666" width="9.625" style="193" customWidth="1"/>
    <col min="6667" max="6667" width="8.375" style="193" customWidth="1"/>
    <col min="6668" max="6668" width="12.375" style="193" customWidth="1"/>
    <col min="6669" max="6912" width="8.875" style="193"/>
    <col min="6913" max="6913" width="17.375" style="193" customWidth="1"/>
    <col min="6914" max="6914" width="12" style="193" customWidth="1"/>
    <col min="6915" max="6915" width="15.625" style="193" customWidth="1"/>
    <col min="6916" max="6916" width="9.625" style="193" customWidth="1"/>
    <col min="6917" max="6917" width="9.875" style="193" customWidth="1"/>
    <col min="6918" max="6918" width="12.375" style="193" customWidth="1"/>
    <col min="6919" max="6919" width="17.375" style="193" customWidth="1"/>
    <col min="6920" max="6921" width="10.625" style="193" customWidth="1"/>
    <col min="6922" max="6922" width="9.625" style="193" customWidth="1"/>
    <col min="6923" max="6923" width="8.375" style="193" customWidth="1"/>
    <col min="6924" max="6924" width="12.375" style="193" customWidth="1"/>
    <col min="6925" max="7168" width="8.875" style="193"/>
    <col min="7169" max="7169" width="17.375" style="193" customWidth="1"/>
    <col min="7170" max="7170" width="12" style="193" customWidth="1"/>
    <col min="7171" max="7171" width="15.625" style="193" customWidth="1"/>
    <col min="7172" max="7172" width="9.625" style="193" customWidth="1"/>
    <col min="7173" max="7173" width="9.875" style="193" customWidth="1"/>
    <col min="7174" max="7174" width="12.375" style="193" customWidth="1"/>
    <col min="7175" max="7175" width="17.375" style="193" customWidth="1"/>
    <col min="7176" max="7177" width="10.625" style="193" customWidth="1"/>
    <col min="7178" max="7178" width="9.625" style="193" customWidth="1"/>
    <col min="7179" max="7179" width="8.375" style="193" customWidth="1"/>
    <col min="7180" max="7180" width="12.375" style="193" customWidth="1"/>
    <col min="7181" max="7424" width="8.875" style="193"/>
    <col min="7425" max="7425" width="17.375" style="193" customWidth="1"/>
    <col min="7426" max="7426" width="12" style="193" customWidth="1"/>
    <col min="7427" max="7427" width="15.625" style="193" customWidth="1"/>
    <col min="7428" max="7428" width="9.625" style="193" customWidth="1"/>
    <col min="7429" max="7429" width="9.875" style="193" customWidth="1"/>
    <col min="7430" max="7430" width="12.375" style="193" customWidth="1"/>
    <col min="7431" max="7431" width="17.375" style="193" customWidth="1"/>
    <col min="7432" max="7433" width="10.625" style="193" customWidth="1"/>
    <col min="7434" max="7434" width="9.625" style="193" customWidth="1"/>
    <col min="7435" max="7435" width="8.375" style="193" customWidth="1"/>
    <col min="7436" max="7436" width="12.375" style="193" customWidth="1"/>
    <col min="7437" max="7680" width="8.875" style="193"/>
    <col min="7681" max="7681" width="17.375" style="193" customWidth="1"/>
    <col min="7682" max="7682" width="12" style="193" customWidth="1"/>
    <col min="7683" max="7683" width="15.625" style="193" customWidth="1"/>
    <col min="7684" max="7684" width="9.625" style="193" customWidth="1"/>
    <col min="7685" max="7685" width="9.875" style="193" customWidth="1"/>
    <col min="7686" max="7686" width="12.375" style="193" customWidth="1"/>
    <col min="7687" max="7687" width="17.375" style="193" customWidth="1"/>
    <col min="7688" max="7689" width="10.625" style="193" customWidth="1"/>
    <col min="7690" max="7690" width="9.625" style="193" customWidth="1"/>
    <col min="7691" max="7691" width="8.375" style="193" customWidth="1"/>
    <col min="7692" max="7692" width="12.375" style="193" customWidth="1"/>
    <col min="7693" max="7936" width="8.875" style="193"/>
    <col min="7937" max="7937" width="17.375" style="193" customWidth="1"/>
    <col min="7938" max="7938" width="12" style="193" customWidth="1"/>
    <col min="7939" max="7939" width="15.625" style="193" customWidth="1"/>
    <col min="7940" max="7940" width="9.625" style="193" customWidth="1"/>
    <col min="7941" max="7941" width="9.875" style="193" customWidth="1"/>
    <col min="7942" max="7942" width="12.375" style="193" customWidth="1"/>
    <col min="7943" max="7943" width="17.375" style="193" customWidth="1"/>
    <col min="7944" max="7945" width="10.625" style="193" customWidth="1"/>
    <col min="7946" max="7946" width="9.625" style="193" customWidth="1"/>
    <col min="7947" max="7947" width="8.375" style="193" customWidth="1"/>
    <col min="7948" max="7948" width="12.375" style="193" customWidth="1"/>
    <col min="7949" max="8192" width="8.875" style="193"/>
    <col min="8193" max="8193" width="17.375" style="193" customWidth="1"/>
    <col min="8194" max="8194" width="12" style="193" customWidth="1"/>
    <col min="8195" max="8195" width="15.625" style="193" customWidth="1"/>
    <col min="8196" max="8196" width="9.625" style="193" customWidth="1"/>
    <col min="8197" max="8197" width="9.875" style="193" customWidth="1"/>
    <col min="8198" max="8198" width="12.375" style="193" customWidth="1"/>
    <col min="8199" max="8199" width="17.375" style="193" customWidth="1"/>
    <col min="8200" max="8201" width="10.625" style="193" customWidth="1"/>
    <col min="8202" max="8202" width="9.625" style="193" customWidth="1"/>
    <col min="8203" max="8203" width="8.375" style="193" customWidth="1"/>
    <col min="8204" max="8204" width="12.375" style="193" customWidth="1"/>
    <col min="8205" max="8448" width="8.875" style="193"/>
    <col min="8449" max="8449" width="17.375" style="193" customWidth="1"/>
    <col min="8450" max="8450" width="12" style="193" customWidth="1"/>
    <col min="8451" max="8451" width="15.625" style="193" customWidth="1"/>
    <col min="8452" max="8452" width="9.625" style="193" customWidth="1"/>
    <col min="8453" max="8453" width="9.875" style="193" customWidth="1"/>
    <col min="8454" max="8454" width="12.375" style="193" customWidth="1"/>
    <col min="8455" max="8455" width="17.375" style="193" customWidth="1"/>
    <col min="8456" max="8457" width="10.625" style="193" customWidth="1"/>
    <col min="8458" max="8458" width="9.625" style="193" customWidth="1"/>
    <col min="8459" max="8459" width="8.375" style="193" customWidth="1"/>
    <col min="8460" max="8460" width="12.375" style="193" customWidth="1"/>
    <col min="8461" max="8704" width="8.875" style="193"/>
    <col min="8705" max="8705" width="17.375" style="193" customWidth="1"/>
    <col min="8706" max="8706" width="12" style="193" customWidth="1"/>
    <col min="8707" max="8707" width="15.625" style="193" customWidth="1"/>
    <col min="8708" max="8708" width="9.625" style="193" customWidth="1"/>
    <col min="8709" max="8709" width="9.875" style="193" customWidth="1"/>
    <col min="8710" max="8710" width="12.375" style="193" customWidth="1"/>
    <col min="8711" max="8711" width="17.375" style="193" customWidth="1"/>
    <col min="8712" max="8713" width="10.625" style="193" customWidth="1"/>
    <col min="8714" max="8714" width="9.625" style="193" customWidth="1"/>
    <col min="8715" max="8715" width="8.375" style="193" customWidth="1"/>
    <col min="8716" max="8716" width="12.375" style="193" customWidth="1"/>
    <col min="8717" max="8960" width="8.875" style="193"/>
    <col min="8961" max="8961" width="17.375" style="193" customWidth="1"/>
    <col min="8962" max="8962" width="12" style="193" customWidth="1"/>
    <col min="8963" max="8963" width="15.625" style="193" customWidth="1"/>
    <col min="8964" max="8964" width="9.625" style="193" customWidth="1"/>
    <col min="8965" max="8965" width="9.875" style="193" customWidth="1"/>
    <col min="8966" max="8966" width="12.375" style="193" customWidth="1"/>
    <col min="8967" max="8967" width="17.375" style="193" customWidth="1"/>
    <col min="8968" max="8969" width="10.625" style="193" customWidth="1"/>
    <col min="8970" max="8970" width="9.625" style="193" customWidth="1"/>
    <col min="8971" max="8971" width="8.375" style="193" customWidth="1"/>
    <col min="8972" max="8972" width="12.375" style="193" customWidth="1"/>
    <col min="8973" max="9216" width="8.875" style="193"/>
    <col min="9217" max="9217" width="17.375" style="193" customWidth="1"/>
    <col min="9218" max="9218" width="12" style="193" customWidth="1"/>
    <col min="9219" max="9219" width="15.625" style="193" customWidth="1"/>
    <col min="9220" max="9220" width="9.625" style="193" customWidth="1"/>
    <col min="9221" max="9221" width="9.875" style="193" customWidth="1"/>
    <col min="9222" max="9222" width="12.375" style="193" customWidth="1"/>
    <col min="9223" max="9223" width="17.375" style="193" customWidth="1"/>
    <col min="9224" max="9225" width="10.625" style="193" customWidth="1"/>
    <col min="9226" max="9226" width="9.625" style="193" customWidth="1"/>
    <col min="9227" max="9227" width="8.375" style="193" customWidth="1"/>
    <col min="9228" max="9228" width="12.375" style="193" customWidth="1"/>
    <col min="9229" max="9472" width="8.875" style="193"/>
    <col min="9473" max="9473" width="17.375" style="193" customWidth="1"/>
    <col min="9474" max="9474" width="12" style="193" customWidth="1"/>
    <col min="9475" max="9475" width="15.625" style="193" customWidth="1"/>
    <col min="9476" max="9476" width="9.625" style="193" customWidth="1"/>
    <col min="9477" max="9477" width="9.875" style="193" customWidth="1"/>
    <col min="9478" max="9478" width="12.375" style="193" customWidth="1"/>
    <col min="9479" max="9479" width="17.375" style="193" customWidth="1"/>
    <col min="9480" max="9481" width="10.625" style="193" customWidth="1"/>
    <col min="9482" max="9482" width="9.625" style="193" customWidth="1"/>
    <col min="9483" max="9483" width="8.375" style="193" customWidth="1"/>
    <col min="9484" max="9484" width="12.375" style="193" customWidth="1"/>
    <col min="9485" max="9728" width="8.875" style="193"/>
    <col min="9729" max="9729" width="17.375" style="193" customWidth="1"/>
    <col min="9730" max="9730" width="12" style="193" customWidth="1"/>
    <col min="9731" max="9731" width="15.625" style="193" customWidth="1"/>
    <col min="9732" max="9732" width="9.625" style="193" customWidth="1"/>
    <col min="9733" max="9733" width="9.875" style="193" customWidth="1"/>
    <col min="9734" max="9734" width="12.375" style="193" customWidth="1"/>
    <col min="9735" max="9735" width="17.375" style="193" customWidth="1"/>
    <col min="9736" max="9737" width="10.625" style="193" customWidth="1"/>
    <col min="9738" max="9738" width="9.625" style="193" customWidth="1"/>
    <col min="9739" max="9739" width="8.375" style="193" customWidth="1"/>
    <col min="9740" max="9740" width="12.375" style="193" customWidth="1"/>
    <col min="9741" max="9984" width="8.875" style="193"/>
    <col min="9985" max="9985" width="17.375" style="193" customWidth="1"/>
    <col min="9986" max="9986" width="12" style="193" customWidth="1"/>
    <col min="9987" max="9987" width="15.625" style="193" customWidth="1"/>
    <col min="9988" max="9988" width="9.625" style="193" customWidth="1"/>
    <col min="9989" max="9989" width="9.875" style="193" customWidth="1"/>
    <col min="9990" max="9990" width="12.375" style="193" customWidth="1"/>
    <col min="9991" max="9991" width="17.375" style="193" customWidth="1"/>
    <col min="9992" max="9993" width="10.625" style="193" customWidth="1"/>
    <col min="9994" max="9994" width="9.625" style="193" customWidth="1"/>
    <col min="9995" max="9995" width="8.375" style="193" customWidth="1"/>
    <col min="9996" max="9996" width="12.375" style="193" customWidth="1"/>
    <col min="9997" max="10240" width="8.875" style="193"/>
    <col min="10241" max="10241" width="17.375" style="193" customWidth="1"/>
    <col min="10242" max="10242" width="12" style="193" customWidth="1"/>
    <col min="10243" max="10243" width="15.625" style="193" customWidth="1"/>
    <col min="10244" max="10244" width="9.625" style="193" customWidth="1"/>
    <col min="10245" max="10245" width="9.875" style="193" customWidth="1"/>
    <col min="10246" max="10246" width="12.375" style="193" customWidth="1"/>
    <col min="10247" max="10247" width="17.375" style="193" customWidth="1"/>
    <col min="10248" max="10249" width="10.625" style="193" customWidth="1"/>
    <col min="10250" max="10250" width="9.625" style="193" customWidth="1"/>
    <col min="10251" max="10251" width="8.375" style="193" customWidth="1"/>
    <col min="10252" max="10252" width="12.375" style="193" customWidth="1"/>
    <col min="10253" max="10496" width="8.875" style="193"/>
    <col min="10497" max="10497" width="17.375" style="193" customWidth="1"/>
    <col min="10498" max="10498" width="12" style="193" customWidth="1"/>
    <col min="10499" max="10499" width="15.625" style="193" customWidth="1"/>
    <col min="10500" max="10500" width="9.625" style="193" customWidth="1"/>
    <col min="10501" max="10501" width="9.875" style="193" customWidth="1"/>
    <col min="10502" max="10502" width="12.375" style="193" customWidth="1"/>
    <col min="10503" max="10503" width="17.375" style="193" customWidth="1"/>
    <col min="10504" max="10505" width="10.625" style="193" customWidth="1"/>
    <col min="10506" max="10506" width="9.625" style="193" customWidth="1"/>
    <col min="10507" max="10507" width="8.375" style="193" customWidth="1"/>
    <col min="10508" max="10508" width="12.375" style="193" customWidth="1"/>
    <col min="10509" max="10752" width="8.875" style="193"/>
    <col min="10753" max="10753" width="17.375" style="193" customWidth="1"/>
    <col min="10754" max="10754" width="12" style="193" customWidth="1"/>
    <col min="10755" max="10755" width="15.625" style="193" customWidth="1"/>
    <col min="10756" max="10756" width="9.625" style="193" customWidth="1"/>
    <col min="10757" max="10757" width="9.875" style="193" customWidth="1"/>
    <col min="10758" max="10758" width="12.375" style="193" customWidth="1"/>
    <col min="10759" max="10759" width="17.375" style="193" customWidth="1"/>
    <col min="10760" max="10761" width="10.625" style="193" customWidth="1"/>
    <col min="10762" max="10762" width="9.625" style="193" customWidth="1"/>
    <col min="10763" max="10763" width="8.375" style="193" customWidth="1"/>
    <col min="10764" max="10764" width="12.375" style="193" customWidth="1"/>
    <col min="10765" max="11008" width="8.875" style="193"/>
    <col min="11009" max="11009" width="17.375" style="193" customWidth="1"/>
    <col min="11010" max="11010" width="12" style="193" customWidth="1"/>
    <col min="11011" max="11011" width="15.625" style="193" customWidth="1"/>
    <col min="11012" max="11012" width="9.625" style="193" customWidth="1"/>
    <col min="11013" max="11013" width="9.875" style="193" customWidth="1"/>
    <col min="11014" max="11014" width="12.375" style="193" customWidth="1"/>
    <col min="11015" max="11015" width="17.375" style="193" customWidth="1"/>
    <col min="11016" max="11017" width="10.625" style="193" customWidth="1"/>
    <col min="11018" max="11018" width="9.625" style="193" customWidth="1"/>
    <col min="11019" max="11019" width="8.375" style="193" customWidth="1"/>
    <col min="11020" max="11020" width="12.375" style="193" customWidth="1"/>
    <col min="11021" max="11264" width="8.875" style="193"/>
    <col min="11265" max="11265" width="17.375" style="193" customWidth="1"/>
    <col min="11266" max="11266" width="12" style="193" customWidth="1"/>
    <col min="11267" max="11267" width="15.625" style="193" customWidth="1"/>
    <col min="11268" max="11268" width="9.625" style="193" customWidth="1"/>
    <col min="11269" max="11269" width="9.875" style="193" customWidth="1"/>
    <col min="11270" max="11270" width="12.375" style="193" customWidth="1"/>
    <col min="11271" max="11271" width="17.375" style="193" customWidth="1"/>
    <col min="11272" max="11273" width="10.625" style="193" customWidth="1"/>
    <col min="11274" max="11274" width="9.625" style="193" customWidth="1"/>
    <col min="11275" max="11275" width="8.375" style="193" customWidth="1"/>
    <col min="11276" max="11276" width="12.375" style="193" customWidth="1"/>
    <col min="11277" max="11520" width="8.875" style="193"/>
    <col min="11521" max="11521" width="17.375" style="193" customWidth="1"/>
    <col min="11522" max="11522" width="12" style="193" customWidth="1"/>
    <col min="11523" max="11523" width="15.625" style="193" customWidth="1"/>
    <col min="11524" max="11524" width="9.625" style="193" customWidth="1"/>
    <col min="11525" max="11525" width="9.875" style="193" customWidth="1"/>
    <col min="11526" max="11526" width="12.375" style="193" customWidth="1"/>
    <col min="11527" max="11527" width="17.375" style="193" customWidth="1"/>
    <col min="11528" max="11529" width="10.625" style="193" customWidth="1"/>
    <col min="11530" max="11530" width="9.625" style="193" customWidth="1"/>
    <col min="11531" max="11531" width="8.375" style="193" customWidth="1"/>
    <col min="11532" max="11532" width="12.375" style="193" customWidth="1"/>
    <col min="11533" max="11776" width="8.875" style="193"/>
    <col min="11777" max="11777" width="17.375" style="193" customWidth="1"/>
    <col min="11778" max="11778" width="12" style="193" customWidth="1"/>
    <col min="11779" max="11779" width="15.625" style="193" customWidth="1"/>
    <col min="11780" max="11780" width="9.625" style="193" customWidth="1"/>
    <col min="11781" max="11781" width="9.875" style="193" customWidth="1"/>
    <col min="11782" max="11782" width="12.375" style="193" customWidth="1"/>
    <col min="11783" max="11783" width="17.375" style="193" customWidth="1"/>
    <col min="11784" max="11785" width="10.625" style="193" customWidth="1"/>
    <col min="11786" max="11786" width="9.625" style="193" customWidth="1"/>
    <col min="11787" max="11787" width="8.375" style="193" customWidth="1"/>
    <col min="11788" max="11788" width="12.375" style="193" customWidth="1"/>
    <col min="11789" max="12032" width="8.875" style="193"/>
    <col min="12033" max="12033" width="17.375" style="193" customWidth="1"/>
    <col min="12034" max="12034" width="12" style="193" customWidth="1"/>
    <col min="12035" max="12035" width="15.625" style="193" customWidth="1"/>
    <col min="12036" max="12036" width="9.625" style="193" customWidth="1"/>
    <col min="12037" max="12037" width="9.875" style="193" customWidth="1"/>
    <col min="12038" max="12038" width="12.375" style="193" customWidth="1"/>
    <col min="12039" max="12039" width="17.375" style="193" customWidth="1"/>
    <col min="12040" max="12041" width="10.625" style="193" customWidth="1"/>
    <col min="12042" max="12042" width="9.625" style="193" customWidth="1"/>
    <col min="12043" max="12043" width="8.375" style="193" customWidth="1"/>
    <col min="12044" max="12044" width="12.375" style="193" customWidth="1"/>
    <col min="12045" max="12288" width="8.875" style="193"/>
    <col min="12289" max="12289" width="17.375" style="193" customWidth="1"/>
    <col min="12290" max="12290" width="12" style="193" customWidth="1"/>
    <col min="12291" max="12291" width="15.625" style="193" customWidth="1"/>
    <col min="12292" max="12292" width="9.625" style="193" customWidth="1"/>
    <col min="12293" max="12293" width="9.875" style="193" customWidth="1"/>
    <col min="12294" max="12294" width="12.375" style="193" customWidth="1"/>
    <col min="12295" max="12295" width="17.375" style="193" customWidth="1"/>
    <col min="12296" max="12297" width="10.625" style="193" customWidth="1"/>
    <col min="12298" max="12298" width="9.625" style="193" customWidth="1"/>
    <col min="12299" max="12299" width="8.375" style="193" customWidth="1"/>
    <col min="12300" max="12300" width="12.375" style="193" customWidth="1"/>
    <col min="12301" max="12544" width="8.875" style="193"/>
    <col min="12545" max="12545" width="17.375" style="193" customWidth="1"/>
    <col min="12546" max="12546" width="12" style="193" customWidth="1"/>
    <col min="12547" max="12547" width="15.625" style="193" customWidth="1"/>
    <col min="12548" max="12548" width="9.625" style="193" customWidth="1"/>
    <col min="12549" max="12549" width="9.875" style="193" customWidth="1"/>
    <col min="12550" max="12550" width="12.375" style="193" customWidth="1"/>
    <col min="12551" max="12551" width="17.375" style="193" customWidth="1"/>
    <col min="12552" max="12553" width="10.625" style="193" customWidth="1"/>
    <col min="12554" max="12554" width="9.625" style="193" customWidth="1"/>
    <col min="12555" max="12555" width="8.375" style="193" customWidth="1"/>
    <col min="12556" max="12556" width="12.375" style="193" customWidth="1"/>
    <col min="12557" max="12800" width="8.875" style="193"/>
    <col min="12801" max="12801" width="17.375" style="193" customWidth="1"/>
    <col min="12802" max="12802" width="12" style="193" customWidth="1"/>
    <col min="12803" max="12803" width="15.625" style="193" customWidth="1"/>
    <col min="12804" max="12804" width="9.625" style="193" customWidth="1"/>
    <col min="12805" max="12805" width="9.875" style="193" customWidth="1"/>
    <col min="12806" max="12806" width="12.375" style="193" customWidth="1"/>
    <col min="12807" max="12807" width="17.375" style="193" customWidth="1"/>
    <col min="12808" max="12809" width="10.625" style="193" customWidth="1"/>
    <col min="12810" max="12810" width="9.625" style="193" customWidth="1"/>
    <col min="12811" max="12811" width="8.375" style="193" customWidth="1"/>
    <col min="12812" max="12812" width="12.375" style="193" customWidth="1"/>
    <col min="12813" max="13056" width="8.875" style="193"/>
    <col min="13057" max="13057" width="17.375" style="193" customWidth="1"/>
    <col min="13058" max="13058" width="12" style="193" customWidth="1"/>
    <col min="13059" max="13059" width="15.625" style="193" customWidth="1"/>
    <col min="13060" max="13060" width="9.625" style="193" customWidth="1"/>
    <col min="13061" max="13061" width="9.875" style="193" customWidth="1"/>
    <col min="13062" max="13062" width="12.375" style="193" customWidth="1"/>
    <col min="13063" max="13063" width="17.375" style="193" customWidth="1"/>
    <col min="13064" max="13065" width="10.625" style="193" customWidth="1"/>
    <col min="13066" max="13066" width="9.625" style="193" customWidth="1"/>
    <col min="13067" max="13067" width="8.375" style="193" customWidth="1"/>
    <col min="13068" max="13068" width="12.375" style="193" customWidth="1"/>
    <col min="13069" max="13312" width="8.875" style="193"/>
    <col min="13313" max="13313" width="17.375" style="193" customWidth="1"/>
    <col min="13314" max="13314" width="12" style="193" customWidth="1"/>
    <col min="13315" max="13315" width="15.625" style="193" customWidth="1"/>
    <col min="13316" max="13316" width="9.625" style="193" customWidth="1"/>
    <col min="13317" max="13317" width="9.875" style="193" customWidth="1"/>
    <col min="13318" max="13318" width="12.375" style="193" customWidth="1"/>
    <col min="13319" max="13319" width="17.375" style="193" customWidth="1"/>
    <col min="13320" max="13321" width="10.625" style="193" customWidth="1"/>
    <col min="13322" max="13322" width="9.625" style="193" customWidth="1"/>
    <col min="13323" max="13323" width="8.375" style="193" customWidth="1"/>
    <col min="13324" max="13324" width="12.375" style="193" customWidth="1"/>
    <col min="13325" max="13568" width="8.875" style="193"/>
    <col min="13569" max="13569" width="17.375" style="193" customWidth="1"/>
    <col min="13570" max="13570" width="12" style="193" customWidth="1"/>
    <col min="13571" max="13571" width="15.625" style="193" customWidth="1"/>
    <col min="13572" max="13572" width="9.625" style="193" customWidth="1"/>
    <col min="13573" max="13573" width="9.875" style="193" customWidth="1"/>
    <col min="13574" max="13574" width="12.375" style="193" customWidth="1"/>
    <col min="13575" max="13575" width="17.375" style="193" customWidth="1"/>
    <col min="13576" max="13577" width="10.625" style="193" customWidth="1"/>
    <col min="13578" max="13578" width="9.625" style="193" customWidth="1"/>
    <col min="13579" max="13579" width="8.375" style="193" customWidth="1"/>
    <col min="13580" max="13580" width="12.375" style="193" customWidth="1"/>
    <col min="13581" max="13824" width="8.875" style="193"/>
    <col min="13825" max="13825" width="17.375" style="193" customWidth="1"/>
    <col min="13826" max="13826" width="12" style="193" customWidth="1"/>
    <col min="13827" max="13827" width="15.625" style="193" customWidth="1"/>
    <col min="13828" max="13828" width="9.625" style="193" customWidth="1"/>
    <col min="13829" max="13829" width="9.875" style="193" customWidth="1"/>
    <col min="13830" max="13830" width="12.375" style="193" customWidth="1"/>
    <col min="13831" max="13831" width="17.375" style="193" customWidth="1"/>
    <col min="13832" max="13833" width="10.625" style="193" customWidth="1"/>
    <col min="13834" max="13834" width="9.625" style="193" customWidth="1"/>
    <col min="13835" max="13835" width="8.375" style="193" customWidth="1"/>
    <col min="13836" max="13836" width="12.375" style="193" customWidth="1"/>
    <col min="13837" max="14080" width="8.875" style="193"/>
    <col min="14081" max="14081" width="17.375" style="193" customWidth="1"/>
    <col min="14082" max="14082" width="12" style="193" customWidth="1"/>
    <col min="14083" max="14083" width="15.625" style="193" customWidth="1"/>
    <col min="14084" max="14084" width="9.625" style="193" customWidth="1"/>
    <col min="14085" max="14085" width="9.875" style="193" customWidth="1"/>
    <col min="14086" max="14086" width="12.375" style="193" customWidth="1"/>
    <col min="14087" max="14087" width="17.375" style="193" customWidth="1"/>
    <col min="14088" max="14089" width="10.625" style="193" customWidth="1"/>
    <col min="14090" max="14090" width="9.625" style="193" customWidth="1"/>
    <col min="14091" max="14091" width="8.375" style="193" customWidth="1"/>
    <col min="14092" max="14092" width="12.375" style="193" customWidth="1"/>
    <col min="14093" max="14336" width="8.875" style="193"/>
    <col min="14337" max="14337" width="17.375" style="193" customWidth="1"/>
    <col min="14338" max="14338" width="12" style="193" customWidth="1"/>
    <col min="14339" max="14339" width="15.625" style="193" customWidth="1"/>
    <col min="14340" max="14340" width="9.625" style="193" customWidth="1"/>
    <col min="14341" max="14341" width="9.875" style="193" customWidth="1"/>
    <col min="14342" max="14342" width="12.375" style="193" customWidth="1"/>
    <col min="14343" max="14343" width="17.375" style="193" customWidth="1"/>
    <col min="14344" max="14345" width="10.625" style="193" customWidth="1"/>
    <col min="14346" max="14346" width="9.625" style="193" customWidth="1"/>
    <col min="14347" max="14347" width="8.375" style="193" customWidth="1"/>
    <col min="14348" max="14348" width="12.375" style="193" customWidth="1"/>
    <col min="14349" max="14592" width="8.875" style="193"/>
    <col min="14593" max="14593" width="17.375" style="193" customWidth="1"/>
    <col min="14594" max="14594" width="12" style="193" customWidth="1"/>
    <col min="14595" max="14595" width="15.625" style="193" customWidth="1"/>
    <col min="14596" max="14596" width="9.625" style="193" customWidth="1"/>
    <col min="14597" max="14597" width="9.875" style="193" customWidth="1"/>
    <col min="14598" max="14598" width="12.375" style="193" customWidth="1"/>
    <col min="14599" max="14599" width="17.375" style="193" customWidth="1"/>
    <col min="14600" max="14601" width="10.625" style="193" customWidth="1"/>
    <col min="14602" max="14602" width="9.625" style="193" customWidth="1"/>
    <col min="14603" max="14603" width="8.375" style="193" customWidth="1"/>
    <col min="14604" max="14604" width="12.375" style="193" customWidth="1"/>
    <col min="14605" max="14848" width="8.875" style="193"/>
    <col min="14849" max="14849" width="17.375" style="193" customWidth="1"/>
    <col min="14850" max="14850" width="12" style="193" customWidth="1"/>
    <col min="14851" max="14851" width="15.625" style="193" customWidth="1"/>
    <col min="14852" max="14852" width="9.625" style="193" customWidth="1"/>
    <col min="14853" max="14853" width="9.875" style="193" customWidth="1"/>
    <col min="14854" max="14854" width="12.375" style="193" customWidth="1"/>
    <col min="14855" max="14855" width="17.375" style="193" customWidth="1"/>
    <col min="14856" max="14857" width="10.625" style="193" customWidth="1"/>
    <col min="14858" max="14858" width="9.625" style="193" customWidth="1"/>
    <col min="14859" max="14859" width="8.375" style="193" customWidth="1"/>
    <col min="14860" max="14860" width="12.375" style="193" customWidth="1"/>
    <col min="14861" max="15104" width="8.875" style="193"/>
    <col min="15105" max="15105" width="17.375" style="193" customWidth="1"/>
    <col min="15106" max="15106" width="12" style="193" customWidth="1"/>
    <col min="15107" max="15107" width="15.625" style="193" customWidth="1"/>
    <col min="15108" max="15108" width="9.625" style="193" customWidth="1"/>
    <col min="15109" max="15109" width="9.875" style="193" customWidth="1"/>
    <col min="15110" max="15110" width="12.375" style="193" customWidth="1"/>
    <col min="15111" max="15111" width="17.375" style="193" customWidth="1"/>
    <col min="15112" max="15113" width="10.625" style="193" customWidth="1"/>
    <col min="15114" max="15114" width="9.625" style="193" customWidth="1"/>
    <col min="15115" max="15115" width="8.375" style="193" customWidth="1"/>
    <col min="15116" max="15116" width="12.375" style="193" customWidth="1"/>
    <col min="15117" max="15360" width="8.875" style="193"/>
    <col min="15361" max="15361" width="17.375" style="193" customWidth="1"/>
    <col min="15362" max="15362" width="12" style="193" customWidth="1"/>
    <col min="15363" max="15363" width="15.625" style="193" customWidth="1"/>
    <col min="15364" max="15364" width="9.625" style="193" customWidth="1"/>
    <col min="15365" max="15365" width="9.875" style="193" customWidth="1"/>
    <col min="15366" max="15366" width="12.375" style="193" customWidth="1"/>
    <col min="15367" max="15367" width="17.375" style="193" customWidth="1"/>
    <col min="15368" max="15369" width="10.625" style="193" customWidth="1"/>
    <col min="15370" max="15370" width="9.625" style="193" customWidth="1"/>
    <col min="15371" max="15371" width="8.375" style="193" customWidth="1"/>
    <col min="15372" max="15372" width="12.375" style="193" customWidth="1"/>
    <col min="15373" max="15616" width="8.875" style="193"/>
    <col min="15617" max="15617" width="17.375" style="193" customWidth="1"/>
    <col min="15618" max="15618" width="12" style="193" customWidth="1"/>
    <col min="15619" max="15619" width="15.625" style="193" customWidth="1"/>
    <col min="15620" max="15620" width="9.625" style="193" customWidth="1"/>
    <col min="15621" max="15621" width="9.875" style="193" customWidth="1"/>
    <col min="15622" max="15622" width="12.375" style="193" customWidth="1"/>
    <col min="15623" max="15623" width="17.375" style="193" customWidth="1"/>
    <col min="15624" max="15625" width="10.625" style="193" customWidth="1"/>
    <col min="15626" max="15626" width="9.625" style="193" customWidth="1"/>
    <col min="15627" max="15627" width="8.375" style="193" customWidth="1"/>
    <col min="15628" max="15628" width="12.375" style="193" customWidth="1"/>
    <col min="15629" max="15872" width="8.875" style="193"/>
    <col min="15873" max="15873" width="17.375" style="193" customWidth="1"/>
    <col min="15874" max="15874" width="12" style="193" customWidth="1"/>
    <col min="15875" max="15875" width="15.625" style="193" customWidth="1"/>
    <col min="15876" max="15876" width="9.625" style="193" customWidth="1"/>
    <col min="15877" max="15877" width="9.875" style="193" customWidth="1"/>
    <col min="15878" max="15878" width="12.375" style="193" customWidth="1"/>
    <col min="15879" max="15879" width="17.375" style="193" customWidth="1"/>
    <col min="15880" max="15881" width="10.625" style="193" customWidth="1"/>
    <col min="15882" max="15882" width="9.625" style="193" customWidth="1"/>
    <col min="15883" max="15883" width="8.375" style="193" customWidth="1"/>
    <col min="15884" max="15884" width="12.375" style="193" customWidth="1"/>
    <col min="15885" max="16128" width="8.875" style="193"/>
    <col min="16129" max="16129" width="17.375" style="193" customWidth="1"/>
    <col min="16130" max="16130" width="12" style="193" customWidth="1"/>
    <col min="16131" max="16131" width="15.625" style="193" customWidth="1"/>
    <col min="16132" max="16132" width="9.625" style="193" customWidth="1"/>
    <col min="16133" max="16133" width="9.875" style="193" customWidth="1"/>
    <col min="16134" max="16134" width="12.375" style="193" customWidth="1"/>
    <col min="16135" max="16135" width="17.375" style="193" customWidth="1"/>
    <col min="16136" max="16137" width="10.625" style="193" customWidth="1"/>
    <col min="16138" max="16138" width="9.625" style="193" customWidth="1"/>
    <col min="16139" max="16139" width="8.375" style="193" customWidth="1"/>
    <col min="16140" max="16140" width="12.375" style="193" customWidth="1"/>
    <col min="16141" max="16384" width="8.875" style="193"/>
  </cols>
  <sheetData>
    <row r="1" spans="1:45" ht="21.75" customHeight="1">
      <c r="A1" s="865" t="s">
        <v>683</v>
      </c>
      <c r="B1" s="865"/>
      <c r="C1" s="865"/>
      <c r="D1" s="865"/>
      <c r="E1" s="865"/>
      <c r="F1" s="865"/>
      <c r="G1" s="865"/>
      <c r="H1" s="865"/>
      <c r="I1" s="865"/>
      <c r="J1" s="865"/>
      <c r="K1" s="865"/>
      <c r="L1" s="865"/>
    </row>
    <row r="2" spans="1:45" ht="20.25" customHeight="1">
      <c r="A2" s="209" t="s">
        <v>602</v>
      </c>
      <c r="B2" s="110"/>
      <c r="C2" s="113"/>
      <c r="D2" s="113"/>
      <c r="E2" s="113"/>
      <c r="F2" s="210"/>
      <c r="G2" s="113" t="s">
        <v>682</v>
      </c>
      <c r="H2" s="113"/>
      <c r="I2" s="113"/>
      <c r="J2" s="113"/>
      <c r="K2" s="113"/>
      <c r="L2" s="113"/>
      <c r="U2" s="112"/>
      <c r="V2" s="112"/>
      <c r="W2" s="112"/>
    </row>
    <row r="3" spans="1:45" ht="20.25" customHeight="1">
      <c r="A3" s="866" t="s">
        <v>601</v>
      </c>
      <c r="B3" s="867"/>
      <c r="C3" s="867"/>
      <c r="D3" s="867"/>
      <c r="E3" s="867"/>
      <c r="F3" s="867"/>
      <c r="G3" s="866" t="s">
        <v>600</v>
      </c>
      <c r="H3" s="867"/>
      <c r="I3" s="867"/>
      <c r="J3" s="867"/>
      <c r="K3" s="867"/>
      <c r="L3" s="868"/>
      <c r="U3" s="112"/>
      <c r="V3" s="112"/>
      <c r="W3" s="112"/>
    </row>
    <row r="4" spans="1:45" s="196" customFormat="1" ht="18" customHeight="1" thickBot="1">
      <c r="A4" s="232" t="s">
        <v>681</v>
      </c>
      <c r="B4" s="869" t="s">
        <v>680</v>
      </c>
      <c r="C4" s="870"/>
      <c r="D4" s="871" t="s">
        <v>679</v>
      </c>
      <c r="E4" s="872"/>
      <c r="F4" s="232" t="s">
        <v>678</v>
      </c>
      <c r="G4" s="232" t="s">
        <v>681</v>
      </c>
      <c r="H4" s="869" t="s">
        <v>680</v>
      </c>
      <c r="I4" s="870"/>
      <c r="J4" s="871" t="s">
        <v>679</v>
      </c>
      <c r="K4" s="872"/>
      <c r="L4" s="231" t="s">
        <v>678</v>
      </c>
      <c r="M4" s="193"/>
      <c r="S4" s="194"/>
      <c r="T4" s="194"/>
      <c r="U4" s="112"/>
      <c r="V4" s="112"/>
      <c r="W4" s="112"/>
      <c r="X4" s="229"/>
      <c r="Y4" s="193"/>
      <c r="Z4" s="193"/>
      <c r="AA4" s="193"/>
      <c r="AB4" s="193"/>
      <c r="AC4" s="193"/>
      <c r="AD4" s="193"/>
      <c r="AE4" s="193"/>
      <c r="AF4" s="193"/>
      <c r="AG4" s="193"/>
      <c r="AH4" s="193"/>
      <c r="AI4" s="193"/>
      <c r="AJ4" s="193"/>
      <c r="AK4" s="193"/>
      <c r="AL4" s="193"/>
      <c r="AM4" s="193"/>
      <c r="AN4" s="193"/>
      <c r="AO4" s="193"/>
      <c r="AP4" s="193"/>
      <c r="AQ4" s="193"/>
      <c r="AR4" s="193"/>
      <c r="AS4" s="193"/>
    </row>
    <row r="5" spans="1:45" s="196" customFormat="1" ht="16.5" customHeight="1" thickTop="1">
      <c r="A5" s="848" t="s">
        <v>677</v>
      </c>
      <c r="B5" s="851" t="s">
        <v>808</v>
      </c>
      <c r="C5" s="852"/>
      <c r="D5" s="853" t="s">
        <v>676</v>
      </c>
      <c r="E5" s="854"/>
      <c r="F5" s="230">
        <f>43*120*52</f>
        <v>268320</v>
      </c>
      <c r="G5" s="855" t="s">
        <v>675</v>
      </c>
      <c r="H5" s="857" t="s">
        <v>674</v>
      </c>
      <c r="I5" s="858"/>
      <c r="J5" s="859" t="s">
        <v>673</v>
      </c>
      <c r="K5" s="860"/>
      <c r="L5" s="226">
        <v>120000</v>
      </c>
      <c r="M5" s="193"/>
      <c r="S5" s="194"/>
      <c r="T5" s="194"/>
      <c r="U5" s="112"/>
      <c r="V5" s="112"/>
      <c r="W5" s="112"/>
      <c r="X5" s="194"/>
      <c r="Y5" s="193"/>
      <c r="Z5" s="193"/>
      <c r="AA5" s="193"/>
      <c r="AB5" s="193"/>
      <c r="AC5" s="193"/>
      <c r="AD5" s="193"/>
      <c r="AE5" s="193"/>
      <c r="AF5" s="193"/>
      <c r="AG5" s="193"/>
      <c r="AH5" s="193"/>
      <c r="AI5" s="193"/>
      <c r="AJ5" s="193"/>
      <c r="AK5" s="193"/>
      <c r="AL5" s="193"/>
      <c r="AM5" s="193"/>
      <c r="AN5" s="193"/>
      <c r="AO5" s="193"/>
      <c r="AP5" s="193"/>
      <c r="AQ5" s="193"/>
      <c r="AR5" s="193"/>
      <c r="AS5" s="193"/>
    </row>
    <row r="6" spans="1:45" s="196" customFormat="1" ht="16.5" customHeight="1">
      <c r="A6" s="849"/>
      <c r="B6" s="830" t="s">
        <v>672</v>
      </c>
      <c r="C6" s="831"/>
      <c r="D6" s="861" t="s">
        <v>671</v>
      </c>
      <c r="E6" s="862"/>
      <c r="F6" s="204">
        <f>43*120*2</f>
        <v>10320</v>
      </c>
      <c r="G6" s="855"/>
      <c r="H6" s="863"/>
      <c r="I6" s="864"/>
      <c r="J6" s="846"/>
      <c r="K6" s="847"/>
      <c r="L6" s="215"/>
      <c r="M6" s="193"/>
      <c r="S6" s="194"/>
      <c r="T6" s="194"/>
      <c r="U6" s="112"/>
      <c r="V6" s="112"/>
      <c r="W6" s="112"/>
      <c r="X6" s="229"/>
      <c r="Y6" s="193"/>
      <c r="Z6" s="193"/>
      <c r="AA6" s="193"/>
      <c r="AB6" s="193"/>
      <c r="AC6" s="193"/>
      <c r="AD6" s="193"/>
      <c r="AE6" s="193"/>
      <c r="AF6" s="193"/>
      <c r="AG6" s="193"/>
      <c r="AH6" s="193"/>
      <c r="AI6" s="193"/>
      <c r="AJ6" s="193"/>
      <c r="AK6" s="193"/>
      <c r="AL6" s="193"/>
      <c r="AM6" s="193"/>
      <c r="AN6" s="193"/>
      <c r="AO6" s="193"/>
      <c r="AP6" s="193"/>
      <c r="AQ6" s="193"/>
      <c r="AR6" s="193"/>
      <c r="AS6" s="193"/>
    </row>
    <row r="7" spans="1:45" s="196" customFormat="1" ht="16.5" customHeight="1">
      <c r="A7" s="849"/>
      <c r="B7" s="830" t="s">
        <v>670</v>
      </c>
      <c r="C7" s="831"/>
      <c r="D7" s="846" t="s">
        <v>669</v>
      </c>
      <c r="E7" s="847"/>
      <c r="F7" s="212">
        <f>35*120*2</f>
        <v>8400</v>
      </c>
      <c r="G7" s="856"/>
      <c r="H7" s="199"/>
      <c r="I7" s="198"/>
      <c r="J7" s="203"/>
      <c r="K7" s="202" t="s">
        <v>507</v>
      </c>
      <c r="L7" s="197">
        <f>SUM(L5:L6)</f>
        <v>120000</v>
      </c>
      <c r="M7" s="193"/>
      <c r="N7" s="112"/>
      <c r="O7" s="112"/>
      <c r="P7" s="112"/>
      <c r="Q7" s="112"/>
      <c r="R7" s="112"/>
      <c r="S7" s="112"/>
      <c r="T7" s="194"/>
      <c r="U7" s="112"/>
      <c r="V7" s="112"/>
      <c r="W7" s="112"/>
      <c r="X7" s="229"/>
      <c r="Y7" s="193"/>
      <c r="Z7" s="193"/>
      <c r="AA7" s="193"/>
      <c r="AB7" s="193"/>
      <c r="AC7" s="193"/>
      <c r="AD7" s="193"/>
      <c r="AE7" s="193"/>
      <c r="AF7" s="193"/>
      <c r="AG7" s="193"/>
      <c r="AH7" s="193"/>
      <c r="AI7" s="193"/>
      <c r="AJ7" s="193"/>
      <c r="AK7" s="193"/>
      <c r="AL7" s="193"/>
      <c r="AM7" s="193"/>
      <c r="AN7" s="193"/>
      <c r="AO7" s="193"/>
      <c r="AP7" s="193"/>
      <c r="AQ7" s="193"/>
      <c r="AR7" s="193"/>
      <c r="AS7" s="193"/>
    </row>
    <row r="8" spans="1:45" s="196" customFormat="1" ht="16.5" customHeight="1">
      <c r="A8" s="849"/>
      <c r="B8" s="844" t="s">
        <v>668</v>
      </c>
      <c r="C8" s="845"/>
      <c r="D8" s="846"/>
      <c r="E8" s="847"/>
      <c r="F8" s="212"/>
      <c r="G8" s="873" t="s">
        <v>667</v>
      </c>
      <c r="H8" s="840" t="s">
        <v>666</v>
      </c>
      <c r="I8" s="841"/>
      <c r="J8" s="842" t="s">
        <v>665</v>
      </c>
      <c r="K8" s="843"/>
      <c r="L8" s="201">
        <f>114000*49</f>
        <v>5586000</v>
      </c>
      <c r="M8" s="193"/>
      <c r="N8" s="112"/>
      <c r="O8" s="112"/>
      <c r="P8" s="112"/>
      <c r="Q8" s="112"/>
      <c r="R8" s="112"/>
      <c r="S8" s="112"/>
      <c r="T8" s="194"/>
      <c r="U8" s="112"/>
      <c r="V8" s="112"/>
      <c r="W8" s="112"/>
      <c r="X8" s="229"/>
      <c r="Y8" s="193"/>
      <c r="Z8" s="193"/>
      <c r="AA8" s="193"/>
      <c r="AB8" s="193"/>
      <c r="AC8" s="193"/>
      <c r="AD8" s="193"/>
      <c r="AE8" s="193"/>
      <c r="AF8" s="193"/>
      <c r="AG8" s="193"/>
      <c r="AH8" s="193"/>
      <c r="AI8" s="193"/>
      <c r="AJ8" s="193"/>
      <c r="AK8" s="193"/>
      <c r="AL8" s="193"/>
      <c r="AM8" s="193"/>
      <c r="AN8" s="193"/>
      <c r="AO8" s="193"/>
      <c r="AP8" s="193"/>
      <c r="AQ8" s="193"/>
      <c r="AR8" s="193"/>
      <c r="AS8" s="193"/>
    </row>
    <row r="9" spans="1:45" s="196" customFormat="1" ht="16.5" customHeight="1">
      <c r="A9" s="849"/>
      <c r="B9" s="844"/>
      <c r="C9" s="845"/>
      <c r="D9" s="846"/>
      <c r="E9" s="847"/>
      <c r="F9" s="212"/>
      <c r="G9" s="874"/>
      <c r="H9" s="830" t="s">
        <v>664</v>
      </c>
      <c r="I9" s="831"/>
      <c r="J9" s="846" t="s">
        <v>663</v>
      </c>
      <c r="K9" s="847"/>
      <c r="L9" s="215">
        <f>114000*3</f>
        <v>342000</v>
      </c>
      <c r="M9" s="193"/>
      <c r="N9" s="112"/>
      <c r="O9" s="112"/>
      <c r="P9" s="112"/>
      <c r="Q9" s="112"/>
      <c r="R9" s="112"/>
      <c r="S9" s="112"/>
      <c r="T9" s="194"/>
      <c r="U9" s="112"/>
      <c r="V9" s="112"/>
      <c r="W9" s="112"/>
      <c r="X9" s="229"/>
      <c r="Y9" s="193"/>
      <c r="Z9" s="193"/>
      <c r="AA9" s="193"/>
      <c r="AB9" s="193"/>
      <c r="AC9" s="193"/>
      <c r="AD9" s="193"/>
      <c r="AE9" s="193"/>
      <c r="AF9" s="193"/>
      <c r="AG9" s="193"/>
      <c r="AH9" s="193"/>
      <c r="AI9" s="193"/>
      <c r="AJ9" s="193"/>
      <c r="AK9" s="193"/>
      <c r="AL9" s="193"/>
      <c r="AM9" s="193"/>
      <c r="AN9" s="193"/>
      <c r="AO9" s="193"/>
      <c r="AP9" s="193"/>
      <c r="AQ9" s="193"/>
      <c r="AR9" s="193"/>
      <c r="AS9" s="193"/>
    </row>
    <row r="10" spans="1:45" s="196" customFormat="1" ht="16.5" customHeight="1">
      <c r="A10" s="850"/>
      <c r="B10" s="219"/>
      <c r="C10" s="218"/>
      <c r="D10" s="203"/>
      <c r="E10" s="202" t="s">
        <v>507</v>
      </c>
      <c r="F10" s="214">
        <f>SUM(F5:F9)</f>
        <v>287040</v>
      </c>
      <c r="G10" s="874"/>
      <c r="H10" s="830" t="s">
        <v>662</v>
      </c>
      <c r="I10" s="831"/>
      <c r="J10" s="846" t="s">
        <v>661</v>
      </c>
      <c r="K10" s="847"/>
      <c r="L10" s="215">
        <f>30000*1</f>
        <v>30000</v>
      </c>
      <c r="M10" s="193"/>
      <c r="N10" s="112"/>
      <c r="O10" s="112"/>
      <c r="P10" s="112"/>
      <c r="Q10" s="112"/>
      <c r="R10" s="112"/>
      <c r="S10" s="112"/>
      <c r="T10" s="194"/>
      <c r="U10" s="112"/>
      <c r="V10" s="112"/>
      <c r="W10" s="112"/>
      <c r="X10" s="229"/>
      <c r="Y10" s="193"/>
      <c r="Z10" s="193"/>
      <c r="AA10" s="193"/>
      <c r="AB10" s="193"/>
      <c r="AC10" s="193"/>
      <c r="AD10" s="193"/>
      <c r="AE10" s="193"/>
      <c r="AF10" s="193"/>
      <c r="AG10" s="193"/>
      <c r="AH10" s="193"/>
      <c r="AI10" s="193"/>
      <c r="AJ10" s="193"/>
      <c r="AK10" s="193"/>
      <c r="AL10" s="193"/>
      <c r="AM10" s="193"/>
      <c r="AN10" s="193"/>
      <c r="AO10" s="193"/>
      <c r="AP10" s="193"/>
      <c r="AQ10" s="193"/>
      <c r="AR10" s="193"/>
      <c r="AS10" s="193"/>
    </row>
    <row r="11" spans="1:45" s="196" customFormat="1" ht="16.5" customHeight="1">
      <c r="A11" s="890" t="s">
        <v>660</v>
      </c>
      <c r="B11" s="884" t="s">
        <v>659</v>
      </c>
      <c r="C11" s="885"/>
      <c r="D11" s="891" t="s">
        <v>658</v>
      </c>
      <c r="E11" s="887"/>
      <c r="F11" s="213">
        <f>80*12*55</f>
        <v>52800</v>
      </c>
      <c r="G11" s="874"/>
      <c r="H11" s="830" t="s">
        <v>805</v>
      </c>
      <c r="I11" s="831"/>
      <c r="J11" s="846" t="s">
        <v>806</v>
      </c>
      <c r="K11" s="847"/>
      <c r="L11" s="215">
        <f>114000*2</f>
        <v>228000</v>
      </c>
      <c r="M11" s="193"/>
      <c r="N11" s="112"/>
      <c r="O11" s="112"/>
      <c r="P11" s="112"/>
      <c r="Q11" s="112"/>
      <c r="R11" s="112"/>
      <c r="S11" s="112"/>
      <c r="T11" s="194"/>
      <c r="U11" s="112"/>
      <c r="V11" s="112"/>
      <c r="W11" s="112"/>
      <c r="X11" s="229"/>
      <c r="Y11" s="193"/>
      <c r="Z11" s="193"/>
      <c r="AA11" s="193"/>
      <c r="AB11" s="193"/>
      <c r="AC11" s="193"/>
      <c r="AD11" s="193"/>
      <c r="AE11" s="193"/>
      <c r="AF11" s="193"/>
      <c r="AG11" s="193"/>
      <c r="AH11" s="193"/>
      <c r="AI11" s="193"/>
      <c r="AJ11" s="193"/>
      <c r="AK11" s="193"/>
      <c r="AL11" s="193"/>
      <c r="AM11" s="193"/>
      <c r="AN11" s="193"/>
      <c r="AO11" s="193"/>
      <c r="AP11" s="193"/>
      <c r="AQ11" s="193"/>
      <c r="AR11" s="193"/>
      <c r="AS11" s="193"/>
    </row>
    <row r="12" spans="1:45" s="196" customFormat="1" ht="16.5" customHeight="1">
      <c r="A12" s="849"/>
      <c r="B12" s="830" t="s">
        <v>657</v>
      </c>
      <c r="C12" s="831"/>
      <c r="D12" s="846" t="s">
        <v>790</v>
      </c>
      <c r="E12" s="862"/>
      <c r="F12" s="204">
        <f>220*12*55</f>
        <v>145200</v>
      </c>
      <c r="G12" s="874"/>
      <c r="H12" s="830"/>
      <c r="I12" s="831"/>
      <c r="J12" s="846"/>
      <c r="K12" s="847"/>
      <c r="L12" s="215"/>
      <c r="M12" s="193"/>
      <c r="N12" s="112"/>
      <c r="O12" s="112"/>
      <c r="P12" s="112"/>
      <c r="Q12" s="112"/>
      <c r="R12" s="112"/>
      <c r="S12" s="112"/>
      <c r="T12" s="194"/>
      <c r="U12" s="194"/>
      <c r="V12" s="194"/>
      <c r="W12" s="194"/>
      <c r="X12" s="194"/>
      <c r="Y12" s="193"/>
      <c r="Z12" s="193"/>
      <c r="AA12" s="193"/>
      <c r="AB12" s="193"/>
      <c r="AC12" s="193"/>
      <c r="AD12" s="193"/>
      <c r="AE12" s="193"/>
      <c r="AF12" s="193"/>
      <c r="AG12" s="193"/>
      <c r="AH12" s="193"/>
      <c r="AI12" s="193"/>
      <c r="AJ12" s="193"/>
      <c r="AK12" s="193"/>
      <c r="AL12" s="193"/>
      <c r="AM12" s="193"/>
      <c r="AN12" s="193"/>
      <c r="AO12" s="193"/>
      <c r="AP12" s="193"/>
      <c r="AQ12" s="193"/>
      <c r="AR12" s="193"/>
      <c r="AS12" s="193"/>
    </row>
    <row r="13" spans="1:45" s="196" customFormat="1" ht="16.5" customHeight="1">
      <c r="A13" s="849"/>
      <c r="B13" s="830" t="s">
        <v>789</v>
      </c>
      <c r="C13" s="831"/>
      <c r="D13" s="846"/>
      <c r="E13" s="862"/>
      <c r="F13" s="204"/>
      <c r="G13" s="874"/>
      <c r="H13" s="830"/>
      <c r="I13" s="831"/>
      <c r="J13" s="846"/>
      <c r="K13" s="847"/>
      <c r="L13" s="215"/>
      <c r="M13" s="193"/>
      <c r="S13" s="194"/>
      <c r="T13" s="194"/>
      <c r="U13" s="194"/>
      <c r="V13" s="194"/>
      <c r="W13" s="194"/>
      <c r="X13" s="194"/>
      <c r="Y13" s="193"/>
      <c r="Z13" s="193"/>
      <c r="AA13" s="193"/>
      <c r="AB13" s="193"/>
      <c r="AC13" s="193"/>
      <c r="AD13" s="193"/>
      <c r="AE13" s="193"/>
      <c r="AF13" s="193"/>
      <c r="AG13" s="193"/>
      <c r="AH13" s="193"/>
      <c r="AI13" s="193"/>
      <c r="AJ13" s="193"/>
      <c r="AK13" s="193"/>
      <c r="AL13" s="193"/>
      <c r="AM13" s="193"/>
      <c r="AN13" s="193"/>
      <c r="AO13" s="193"/>
      <c r="AP13" s="193"/>
      <c r="AQ13" s="193"/>
      <c r="AR13" s="193"/>
      <c r="AS13" s="193"/>
    </row>
    <row r="14" spans="1:45" s="196" customFormat="1" ht="16.5" customHeight="1">
      <c r="A14" s="849"/>
      <c r="B14" s="830" t="s">
        <v>656</v>
      </c>
      <c r="C14" s="831"/>
      <c r="D14" s="846" t="s">
        <v>655</v>
      </c>
      <c r="E14" s="862"/>
      <c r="F14" s="204">
        <f>400*55</f>
        <v>22000</v>
      </c>
      <c r="G14" s="874"/>
      <c r="H14" s="830"/>
      <c r="I14" s="831"/>
      <c r="J14" s="846"/>
      <c r="K14" s="847"/>
      <c r="L14" s="215"/>
      <c r="M14" s="193"/>
      <c r="S14" s="194"/>
      <c r="T14" s="194"/>
      <c r="U14" s="194"/>
      <c r="V14" s="194"/>
      <c r="W14" s="194"/>
      <c r="X14" s="194"/>
      <c r="Y14" s="193"/>
      <c r="Z14" s="193"/>
      <c r="AA14" s="193"/>
      <c r="AB14" s="193"/>
      <c r="AC14" s="193"/>
      <c r="AD14" s="193"/>
      <c r="AE14" s="193"/>
      <c r="AF14" s="193"/>
      <c r="AG14" s="193"/>
      <c r="AH14" s="193"/>
      <c r="AI14" s="193"/>
      <c r="AJ14" s="193"/>
      <c r="AK14" s="193"/>
      <c r="AL14" s="193"/>
      <c r="AM14" s="193"/>
      <c r="AN14" s="193"/>
      <c r="AO14" s="193"/>
      <c r="AP14" s="193"/>
      <c r="AQ14" s="193"/>
      <c r="AR14" s="193"/>
      <c r="AS14" s="193"/>
    </row>
    <row r="15" spans="1:45" s="196" customFormat="1" ht="16.5" customHeight="1">
      <c r="A15" s="849"/>
      <c r="B15" s="830" t="s">
        <v>654</v>
      </c>
      <c r="C15" s="831"/>
      <c r="D15" s="846" t="s">
        <v>653</v>
      </c>
      <c r="E15" s="862"/>
      <c r="F15" s="212">
        <f>507*6</f>
        <v>3042</v>
      </c>
      <c r="G15" s="874"/>
      <c r="H15" s="830"/>
      <c r="I15" s="831"/>
      <c r="J15" s="846"/>
      <c r="K15" s="847"/>
      <c r="L15" s="215"/>
      <c r="M15" s="193"/>
      <c r="S15" s="194"/>
      <c r="T15" s="194"/>
      <c r="U15" s="194"/>
      <c r="V15" s="194"/>
      <c r="W15" s="194"/>
      <c r="X15" s="194"/>
      <c r="Y15" s="193"/>
      <c r="Z15" s="193"/>
      <c r="AA15" s="193"/>
      <c r="AB15" s="193"/>
      <c r="AC15" s="193"/>
      <c r="AD15" s="193"/>
      <c r="AE15" s="193"/>
      <c r="AF15" s="193"/>
      <c r="AG15" s="193"/>
      <c r="AH15" s="193"/>
      <c r="AI15" s="193"/>
      <c r="AJ15" s="193"/>
      <c r="AK15" s="193"/>
      <c r="AL15" s="193"/>
      <c r="AM15" s="193"/>
      <c r="AN15" s="193"/>
      <c r="AO15" s="193"/>
      <c r="AP15" s="193"/>
      <c r="AQ15" s="193"/>
      <c r="AR15" s="193"/>
      <c r="AS15" s="193"/>
    </row>
    <row r="16" spans="1:45" s="196" customFormat="1" ht="16.5" customHeight="1">
      <c r="A16" s="849"/>
      <c r="B16" s="830"/>
      <c r="C16" s="831"/>
      <c r="D16" s="846"/>
      <c r="E16" s="862"/>
      <c r="F16" s="204"/>
      <c r="G16" s="875"/>
      <c r="H16" s="219"/>
      <c r="I16" s="218"/>
      <c r="J16" s="203"/>
      <c r="K16" s="202" t="s">
        <v>507</v>
      </c>
      <c r="L16" s="221">
        <f>SUM(L8:L15)</f>
        <v>6186000</v>
      </c>
      <c r="M16" s="193"/>
      <c r="S16" s="194"/>
      <c r="T16" s="194"/>
      <c r="U16" s="194"/>
      <c r="V16" s="194"/>
      <c r="W16" s="194"/>
      <c r="X16" s="194"/>
      <c r="Y16" s="193"/>
      <c r="Z16" s="193"/>
      <c r="AA16" s="193"/>
      <c r="AB16" s="193"/>
      <c r="AC16" s="193"/>
      <c r="AD16" s="193"/>
      <c r="AE16" s="193"/>
      <c r="AF16" s="193"/>
      <c r="AG16" s="193"/>
      <c r="AH16" s="193"/>
      <c r="AI16" s="193"/>
      <c r="AJ16" s="193"/>
      <c r="AK16" s="193"/>
      <c r="AL16" s="193"/>
      <c r="AM16" s="193"/>
      <c r="AN16" s="193"/>
      <c r="AO16" s="193"/>
      <c r="AP16" s="193"/>
      <c r="AQ16" s="193"/>
      <c r="AR16" s="193"/>
      <c r="AS16" s="193"/>
    </row>
    <row r="17" spans="1:45" s="196" customFormat="1" ht="16.5" customHeight="1">
      <c r="A17" s="849"/>
      <c r="B17" s="830"/>
      <c r="C17" s="831"/>
      <c r="D17" s="846"/>
      <c r="E17" s="862"/>
      <c r="F17" s="204"/>
      <c r="G17" s="876" t="s">
        <v>566</v>
      </c>
      <c r="H17" s="840"/>
      <c r="I17" s="841"/>
      <c r="J17" s="842"/>
      <c r="K17" s="843"/>
      <c r="L17" s="226">
        <v>200000</v>
      </c>
      <c r="M17" s="193"/>
      <c r="S17" s="194"/>
      <c r="T17" s="194"/>
      <c r="U17" s="194"/>
      <c r="V17" s="194"/>
      <c r="W17" s="194"/>
      <c r="X17" s="194"/>
      <c r="Y17" s="193"/>
      <c r="Z17" s="193"/>
      <c r="AA17" s="193"/>
      <c r="AB17" s="193"/>
      <c r="AC17" s="193"/>
      <c r="AD17" s="193"/>
      <c r="AE17" s="193"/>
      <c r="AF17" s="193"/>
      <c r="AG17" s="193"/>
      <c r="AH17" s="193"/>
      <c r="AI17" s="193"/>
      <c r="AJ17" s="193"/>
      <c r="AK17" s="193"/>
      <c r="AL17" s="193"/>
      <c r="AM17" s="193"/>
      <c r="AN17" s="193"/>
      <c r="AO17" s="193"/>
      <c r="AP17" s="193"/>
      <c r="AQ17" s="193"/>
      <c r="AR17" s="193"/>
      <c r="AS17" s="193"/>
    </row>
    <row r="18" spans="1:45" s="196" customFormat="1" ht="16.5" customHeight="1">
      <c r="A18" s="849"/>
      <c r="B18" s="830"/>
      <c r="C18" s="831"/>
      <c r="D18" s="846"/>
      <c r="E18" s="862"/>
      <c r="F18" s="212"/>
      <c r="G18" s="877"/>
      <c r="H18" s="844" t="s">
        <v>652</v>
      </c>
      <c r="I18" s="845"/>
      <c r="J18" s="846"/>
      <c r="K18" s="847"/>
      <c r="L18" s="215"/>
      <c r="M18" s="193"/>
      <c r="S18" s="194"/>
      <c r="T18" s="194"/>
      <c r="U18" s="194"/>
      <c r="V18" s="194"/>
      <c r="W18" s="194"/>
      <c r="X18" s="194"/>
      <c r="Y18" s="193"/>
      <c r="Z18" s="193"/>
      <c r="AA18" s="193"/>
      <c r="AB18" s="193"/>
      <c r="AC18" s="193"/>
      <c r="AD18" s="193"/>
      <c r="AE18" s="193"/>
      <c r="AF18" s="193"/>
      <c r="AG18" s="193"/>
      <c r="AH18" s="193"/>
      <c r="AI18" s="193"/>
      <c r="AJ18" s="193"/>
      <c r="AK18" s="193"/>
      <c r="AL18" s="193"/>
      <c r="AM18" s="193"/>
      <c r="AN18" s="193"/>
      <c r="AO18" s="193"/>
      <c r="AP18" s="193"/>
      <c r="AQ18" s="193"/>
      <c r="AR18" s="193"/>
      <c r="AS18" s="193"/>
    </row>
    <row r="19" spans="1:45" s="196" customFormat="1" ht="16.5" customHeight="1">
      <c r="A19" s="850"/>
      <c r="B19" s="219"/>
      <c r="C19" s="218"/>
      <c r="D19" s="203"/>
      <c r="E19" s="202" t="s">
        <v>507</v>
      </c>
      <c r="F19" s="214">
        <f>SUM(F11:F18)</f>
        <v>223042</v>
      </c>
      <c r="G19" s="878"/>
      <c r="H19" s="219"/>
      <c r="I19" s="224"/>
      <c r="J19" s="223"/>
      <c r="K19" s="222" t="s">
        <v>507</v>
      </c>
      <c r="L19" s="221">
        <f>SUM(L17:L18)</f>
        <v>200000</v>
      </c>
      <c r="M19" s="193"/>
      <c r="S19" s="194"/>
      <c r="T19" s="194"/>
      <c r="U19" s="194"/>
      <c r="V19" s="194"/>
      <c r="W19" s="194"/>
      <c r="X19" s="194"/>
      <c r="Y19" s="193"/>
      <c r="Z19" s="193"/>
      <c r="AA19" s="193"/>
      <c r="AB19" s="193"/>
      <c r="AC19" s="193"/>
      <c r="AD19" s="193"/>
      <c r="AE19" s="193"/>
      <c r="AF19" s="193"/>
      <c r="AG19" s="193"/>
      <c r="AH19" s="193"/>
      <c r="AI19" s="193"/>
      <c r="AJ19" s="193"/>
      <c r="AK19" s="193"/>
      <c r="AL19" s="193"/>
      <c r="AM19" s="193"/>
      <c r="AN19" s="193"/>
      <c r="AO19" s="193"/>
      <c r="AP19" s="193"/>
      <c r="AQ19" s="193"/>
      <c r="AR19" s="193"/>
      <c r="AS19" s="193"/>
    </row>
    <row r="20" spans="1:45" s="196" customFormat="1" ht="16.5" customHeight="1">
      <c r="A20" s="890" t="s">
        <v>651</v>
      </c>
      <c r="B20" s="884" t="s">
        <v>650</v>
      </c>
      <c r="C20" s="885"/>
      <c r="D20" s="891" t="s">
        <v>649</v>
      </c>
      <c r="E20" s="896"/>
      <c r="F20" s="256">
        <f>900*12*55</f>
        <v>594000</v>
      </c>
      <c r="G20" s="876" t="s">
        <v>648</v>
      </c>
      <c r="H20" s="840"/>
      <c r="I20" s="841"/>
      <c r="J20" s="842"/>
      <c r="K20" s="843"/>
      <c r="L20" s="226">
        <v>12000</v>
      </c>
      <c r="M20" s="193"/>
      <c r="S20" s="194"/>
      <c r="T20" s="194"/>
      <c r="U20" s="194"/>
      <c r="V20" s="194"/>
      <c r="W20" s="194"/>
      <c r="X20" s="194"/>
      <c r="Y20" s="193"/>
      <c r="Z20" s="193"/>
      <c r="AA20" s="193"/>
      <c r="AB20" s="193"/>
      <c r="AC20" s="193"/>
      <c r="AD20" s="193"/>
      <c r="AE20" s="193"/>
      <c r="AF20" s="193"/>
      <c r="AG20" s="193"/>
      <c r="AH20" s="193"/>
      <c r="AI20" s="193"/>
      <c r="AJ20" s="193"/>
      <c r="AK20" s="193"/>
      <c r="AL20" s="193"/>
      <c r="AM20" s="193"/>
      <c r="AN20" s="193"/>
      <c r="AO20" s="193"/>
      <c r="AP20" s="193"/>
      <c r="AQ20" s="193"/>
      <c r="AR20" s="193"/>
      <c r="AS20" s="193"/>
    </row>
    <row r="21" spans="1:45" s="196" customFormat="1" ht="16.5" customHeight="1">
      <c r="A21" s="849"/>
      <c r="B21" s="830" t="s">
        <v>647</v>
      </c>
      <c r="C21" s="831"/>
      <c r="D21" s="846" t="s">
        <v>646</v>
      </c>
      <c r="E21" s="862"/>
      <c r="F21" s="212">
        <f>180*12*55</f>
        <v>118800</v>
      </c>
      <c r="G21" s="877"/>
      <c r="H21" s="830"/>
      <c r="I21" s="831"/>
      <c r="J21" s="846"/>
      <c r="K21" s="847"/>
      <c r="L21" s="215"/>
      <c r="M21" s="193"/>
      <c r="S21" s="194"/>
      <c r="T21" s="194"/>
      <c r="U21" s="194"/>
      <c r="V21" s="194"/>
      <c r="W21" s="194"/>
      <c r="X21" s="194"/>
      <c r="Y21" s="193"/>
      <c r="Z21" s="193"/>
      <c r="AA21" s="193"/>
      <c r="AB21" s="193"/>
      <c r="AC21" s="193"/>
      <c r="AD21" s="193"/>
      <c r="AE21" s="193"/>
      <c r="AF21" s="193"/>
      <c r="AG21" s="193"/>
      <c r="AH21" s="193"/>
      <c r="AI21" s="193"/>
      <c r="AJ21" s="193"/>
      <c r="AK21" s="193"/>
      <c r="AL21" s="193"/>
      <c r="AM21" s="193"/>
      <c r="AN21" s="193"/>
      <c r="AO21" s="193"/>
      <c r="AP21" s="193"/>
      <c r="AQ21" s="193"/>
      <c r="AR21" s="193"/>
      <c r="AS21" s="193"/>
    </row>
    <row r="22" spans="1:45" s="196" customFormat="1" ht="16.5" customHeight="1">
      <c r="A22" s="849"/>
      <c r="B22" s="830"/>
      <c r="C22" s="831"/>
      <c r="D22" s="846"/>
      <c r="E22" s="862"/>
      <c r="F22" s="212"/>
      <c r="G22" s="878"/>
      <c r="H22" s="219"/>
      <c r="I22" s="224"/>
      <c r="J22" s="223"/>
      <c r="K22" s="222" t="s">
        <v>507</v>
      </c>
      <c r="L22" s="221">
        <f>SUM(L20:L21)</f>
        <v>12000</v>
      </c>
      <c r="M22" s="193"/>
      <c r="U22" s="194"/>
      <c r="V22" s="194"/>
      <c r="W22" s="194"/>
      <c r="X22" s="194"/>
      <c r="Y22" s="193"/>
      <c r="Z22" s="193"/>
      <c r="AA22" s="193"/>
      <c r="AB22" s="193"/>
      <c r="AC22" s="193"/>
      <c r="AD22" s="193"/>
      <c r="AE22" s="193"/>
      <c r="AF22" s="193"/>
      <c r="AG22" s="193"/>
      <c r="AH22" s="193"/>
      <c r="AI22" s="193"/>
      <c r="AJ22" s="193"/>
      <c r="AK22" s="193"/>
      <c r="AL22" s="193"/>
      <c r="AM22" s="193"/>
      <c r="AN22" s="193"/>
      <c r="AO22" s="193"/>
      <c r="AP22" s="193"/>
      <c r="AQ22" s="193"/>
      <c r="AR22" s="193"/>
      <c r="AS22" s="193"/>
    </row>
    <row r="23" spans="1:45" s="196" customFormat="1" ht="16.5" customHeight="1">
      <c r="A23" s="849"/>
      <c r="B23" s="830"/>
      <c r="C23" s="831"/>
      <c r="D23" s="846"/>
      <c r="E23" s="862"/>
      <c r="F23" s="212"/>
      <c r="G23" s="897" t="s">
        <v>555</v>
      </c>
      <c r="H23" s="840"/>
      <c r="I23" s="841"/>
      <c r="J23" s="842"/>
      <c r="K23" s="843"/>
      <c r="L23" s="226">
        <v>0</v>
      </c>
      <c r="M23" s="193"/>
      <c r="N23" s="225"/>
      <c r="O23" s="225"/>
      <c r="P23" s="225"/>
      <c r="Q23" s="225"/>
      <c r="R23" s="225"/>
      <c r="S23" s="225"/>
      <c r="T23" s="225"/>
      <c r="U23" s="225"/>
      <c r="V23" s="194"/>
      <c r="W23" s="194"/>
      <c r="X23" s="194"/>
      <c r="Y23" s="193"/>
      <c r="Z23" s="193"/>
      <c r="AA23" s="193"/>
      <c r="AB23" s="193"/>
      <c r="AC23" s="193"/>
      <c r="AD23" s="193"/>
      <c r="AE23" s="193"/>
      <c r="AF23" s="193"/>
      <c r="AG23" s="193"/>
      <c r="AH23" s="193"/>
      <c r="AI23" s="193"/>
      <c r="AJ23" s="193"/>
      <c r="AK23" s="193"/>
      <c r="AL23" s="193"/>
      <c r="AM23" s="193"/>
      <c r="AN23" s="193"/>
      <c r="AO23" s="193"/>
      <c r="AP23" s="193"/>
      <c r="AQ23" s="193"/>
      <c r="AR23" s="193"/>
      <c r="AS23" s="193"/>
    </row>
    <row r="24" spans="1:45" s="196" customFormat="1" ht="16.5" customHeight="1">
      <c r="A24" s="850"/>
      <c r="B24" s="219"/>
      <c r="C24" s="218"/>
      <c r="D24" s="203"/>
      <c r="E24" s="202" t="s">
        <v>507</v>
      </c>
      <c r="F24" s="214">
        <f>SUM(F20:F23)</f>
        <v>712800</v>
      </c>
      <c r="G24" s="855"/>
      <c r="H24" s="830"/>
      <c r="I24" s="831"/>
      <c r="J24" s="846"/>
      <c r="K24" s="847"/>
      <c r="L24" s="215"/>
      <c r="M24" s="193"/>
      <c r="N24" s="225"/>
      <c r="O24" s="225"/>
      <c r="P24" s="225"/>
      <c r="Q24" s="225"/>
      <c r="R24" s="225"/>
      <c r="S24" s="225"/>
      <c r="T24" s="225"/>
      <c r="U24" s="225"/>
      <c r="V24" s="194"/>
      <c r="W24" s="194"/>
      <c r="X24" s="194"/>
      <c r="Y24" s="193"/>
      <c r="Z24" s="193"/>
      <c r="AA24" s="193"/>
      <c r="AB24" s="193"/>
      <c r="AC24" s="193"/>
      <c r="AD24" s="193"/>
      <c r="AE24" s="193"/>
      <c r="AF24" s="193"/>
      <c r="AG24" s="193"/>
      <c r="AH24" s="193"/>
      <c r="AI24" s="193"/>
      <c r="AJ24" s="193"/>
      <c r="AK24" s="193"/>
      <c r="AL24" s="193"/>
      <c r="AM24" s="193"/>
      <c r="AN24" s="193"/>
      <c r="AO24" s="193"/>
      <c r="AP24" s="193"/>
      <c r="AQ24" s="193"/>
      <c r="AR24" s="193"/>
      <c r="AS24" s="193"/>
    </row>
    <row r="25" spans="1:45" s="196" customFormat="1" ht="16.5" customHeight="1">
      <c r="A25" s="881" t="s">
        <v>645</v>
      </c>
      <c r="B25" s="884" t="s">
        <v>783</v>
      </c>
      <c r="C25" s="885"/>
      <c r="D25" s="886" t="s">
        <v>192</v>
      </c>
      <c r="E25" s="887"/>
      <c r="F25" s="260">
        <v>250000</v>
      </c>
      <c r="G25" s="856"/>
      <c r="H25" s="219"/>
      <c r="I25" s="224"/>
      <c r="J25" s="223"/>
      <c r="K25" s="222" t="s">
        <v>507</v>
      </c>
      <c r="L25" s="221">
        <f>SUM(L23:L24)</f>
        <v>0</v>
      </c>
      <c r="M25" s="193"/>
      <c r="N25" s="225"/>
      <c r="O25" s="225"/>
      <c r="P25" s="225"/>
      <c r="Q25" s="225"/>
      <c r="R25" s="225"/>
      <c r="S25" s="225"/>
      <c r="T25" s="225"/>
      <c r="U25" s="225"/>
      <c r="V25" s="194"/>
      <c r="W25" s="194"/>
      <c r="X25" s="194"/>
      <c r="Y25" s="193"/>
      <c r="Z25" s="193"/>
      <c r="AA25" s="193"/>
      <c r="AB25" s="193"/>
      <c r="AC25" s="193"/>
      <c r="AD25" s="193"/>
      <c r="AE25" s="193"/>
      <c r="AF25" s="193"/>
      <c r="AG25" s="193"/>
      <c r="AH25" s="193"/>
      <c r="AI25" s="193"/>
      <c r="AJ25" s="193"/>
      <c r="AK25" s="193"/>
      <c r="AL25" s="193"/>
      <c r="AM25" s="193"/>
      <c r="AN25" s="193"/>
      <c r="AO25" s="193"/>
      <c r="AP25" s="193"/>
      <c r="AQ25" s="193"/>
      <c r="AR25" s="193"/>
      <c r="AS25" s="193"/>
    </row>
    <row r="26" spans="1:45" s="196" customFormat="1" ht="16.5" customHeight="1">
      <c r="A26" s="882"/>
      <c r="B26" s="888" t="s">
        <v>781</v>
      </c>
      <c r="C26" s="889"/>
      <c r="D26" s="911" t="s">
        <v>644</v>
      </c>
      <c r="E26" s="912"/>
      <c r="F26" s="257">
        <f>13000*2</f>
        <v>26000</v>
      </c>
      <c r="G26" s="897" t="s">
        <v>643</v>
      </c>
      <c r="H26" s="913"/>
      <c r="I26" s="914"/>
      <c r="J26" s="842"/>
      <c r="K26" s="843"/>
      <c r="L26" s="226">
        <v>0</v>
      </c>
      <c r="M26" s="193"/>
      <c r="N26" s="225"/>
      <c r="O26" s="225"/>
      <c r="P26" s="225"/>
      <c r="Q26" s="225"/>
      <c r="R26" s="225"/>
      <c r="S26" s="225"/>
      <c r="T26" s="225"/>
      <c r="U26" s="225"/>
      <c r="V26" s="194"/>
      <c r="W26" s="194"/>
      <c r="X26" s="194"/>
      <c r="Y26" s="193"/>
      <c r="Z26" s="193"/>
      <c r="AA26" s="193"/>
      <c r="AB26" s="193"/>
      <c r="AC26" s="193"/>
      <c r="AD26" s="193"/>
      <c r="AE26" s="193"/>
      <c r="AF26" s="193"/>
      <c r="AG26" s="193"/>
      <c r="AH26" s="193"/>
      <c r="AI26" s="193"/>
      <c r="AJ26" s="193"/>
      <c r="AK26" s="193"/>
      <c r="AL26" s="193"/>
      <c r="AM26" s="193"/>
      <c r="AN26" s="193"/>
      <c r="AO26" s="193"/>
      <c r="AP26" s="193"/>
      <c r="AQ26" s="193"/>
      <c r="AR26" s="193"/>
      <c r="AS26" s="193"/>
    </row>
    <row r="27" spans="1:45" s="196" customFormat="1" ht="16.5" customHeight="1">
      <c r="A27" s="882"/>
      <c r="B27" s="888" t="s">
        <v>124</v>
      </c>
      <c r="C27" s="889"/>
      <c r="D27" s="911" t="s">
        <v>791</v>
      </c>
      <c r="E27" s="912"/>
      <c r="F27" s="257">
        <f>3000*2</f>
        <v>6000</v>
      </c>
      <c r="G27" s="855"/>
      <c r="H27" s="830"/>
      <c r="I27" s="831"/>
      <c r="J27" s="846"/>
      <c r="K27" s="847"/>
      <c r="L27" s="215"/>
      <c r="M27" s="193"/>
      <c r="N27" s="225"/>
      <c r="O27" s="225"/>
      <c r="P27" s="225"/>
      <c r="Q27" s="225"/>
      <c r="R27" s="225"/>
      <c r="S27" s="225"/>
      <c r="T27" s="225"/>
      <c r="U27" s="225"/>
      <c r="V27" s="194"/>
      <c r="W27" s="194"/>
      <c r="X27" s="194"/>
      <c r="Y27" s="193"/>
      <c r="Z27" s="193"/>
      <c r="AA27" s="193"/>
      <c r="AB27" s="193"/>
      <c r="AC27" s="193"/>
      <c r="AD27" s="193"/>
      <c r="AE27" s="193"/>
      <c r="AF27" s="193"/>
      <c r="AG27" s="193"/>
      <c r="AH27" s="193"/>
      <c r="AI27" s="193"/>
      <c r="AJ27" s="193"/>
      <c r="AK27" s="193"/>
      <c r="AL27" s="193"/>
      <c r="AM27" s="193"/>
      <c r="AN27" s="193"/>
      <c r="AO27" s="193"/>
      <c r="AP27" s="193"/>
      <c r="AQ27" s="193"/>
      <c r="AR27" s="193"/>
      <c r="AS27" s="193"/>
    </row>
    <row r="28" spans="1:45" s="196" customFormat="1" ht="16.5" customHeight="1">
      <c r="A28" s="882"/>
      <c r="B28" s="830"/>
      <c r="C28" s="898"/>
      <c r="D28" s="861" t="s">
        <v>642</v>
      </c>
      <c r="E28" s="862"/>
      <c r="F28" s="257">
        <f>1500*2</f>
        <v>3000</v>
      </c>
      <c r="G28" s="855"/>
      <c r="H28" s="830"/>
      <c r="I28" s="831"/>
      <c r="J28" s="846"/>
      <c r="K28" s="847"/>
      <c r="L28" s="215"/>
      <c r="M28" s="193"/>
      <c r="N28" s="225"/>
      <c r="O28" s="225"/>
      <c r="P28" s="225"/>
      <c r="Q28" s="225"/>
      <c r="R28" s="225"/>
      <c r="S28" s="225"/>
      <c r="T28" s="225"/>
      <c r="U28" s="225"/>
      <c r="V28" s="194"/>
      <c r="W28" s="194"/>
      <c r="X28" s="194"/>
      <c r="Y28" s="193"/>
      <c r="Z28" s="193"/>
      <c r="AA28" s="193"/>
      <c r="AB28" s="193"/>
      <c r="AC28" s="193"/>
      <c r="AD28" s="193"/>
      <c r="AE28" s="193"/>
      <c r="AF28" s="193"/>
      <c r="AG28" s="193"/>
      <c r="AH28" s="193"/>
      <c r="AI28" s="193"/>
      <c r="AJ28" s="193"/>
      <c r="AK28" s="193"/>
      <c r="AL28" s="193"/>
      <c r="AM28" s="193"/>
      <c r="AN28" s="193"/>
      <c r="AO28" s="193"/>
      <c r="AP28" s="193"/>
      <c r="AQ28" s="193"/>
      <c r="AR28" s="193"/>
      <c r="AS28" s="193"/>
    </row>
    <row r="29" spans="1:45" s="196" customFormat="1" ht="16.5" customHeight="1">
      <c r="A29" s="882"/>
      <c r="B29" s="830"/>
      <c r="C29" s="898"/>
      <c r="D29" s="861" t="s">
        <v>641</v>
      </c>
      <c r="E29" s="862"/>
      <c r="F29" s="257">
        <f>12000*2</f>
        <v>24000</v>
      </c>
      <c r="G29" s="856"/>
      <c r="H29" s="228"/>
      <c r="I29" s="227"/>
      <c r="J29" s="223"/>
      <c r="K29" s="222" t="s">
        <v>507</v>
      </c>
      <c r="L29" s="221">
        <f>SUM(L26:L27)</f>
        <v>0</v>
      </c>
      <c r="M29" s="193"/>
      <c r="N29" s="225"/>
      <c r="O29" s="225"/>
      <c r="P29" s="225"/>
      <c r="Q29" s="225"/>
      <c r="R29" s="225"/>
      <c r="S29" s="225"/>
      <c r="T29" s="225"/>
      <c r="U29" s="225"/>
      <c r="V29" s="194"/>
      <c r="W29" s="194"/>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row>
    <row r="30" spans="1:45" s="196" customFormat="1" ht="16.5" customHeight="1">
      <c r="A30" s="882"/>
      <c r="B30" s="830"/>
      <c r="C30" s="898"/>
      <c r="D30" s="899"/>
      <c r="E30" s="900"/>
      <c r="F30" s="257"/>
      <c r="G30" s="897" t="s">
        <v>640</v>
      </c>
      <c r="H30" s="840"/>
      <c r="I30" s="841"/>
      <c r="J30" s="842"/>
      <c r="K30" s="843"/>
      <c r="L30" s="226">
        <v>1000000</v>
      </c>
      <c r="M30" s="193"/>
      <c r="N30" s="225"/>
      <c r="O30" s="225"/>
      <c r="P30" s="225"/>
      <c r="Q30" s="225"/>
      <c r="R30" s="225"/>
      <c r="S30" s="225"/>
      <c r="T30" s="225"/>
      <c r="U30" s="225"/>
      <c r="V30" s="194"/>
      <c r="W30" s="194"/>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row>
    <row r="31" spans="1:45" s="196" customFormat="1" ht="16.5" customHeight="1">
      <c r="A31" s="882"/>
      <c r="B31" s="830"/>
      <c r="C31" s="898"/>
      <c r="D31" s="899"/>
      <c r="E31" s="900"/>
      <c r="F31" s="257"/>
      <c r="G31" s="855"/>
      <c r="H31" s="830"/>
      <c r="I31" s="831"/>
      <c r="J31" s="846"/>
      <c r="K31" s="847"/>
      <c r="L31" s="215"/>
      <c r="M31" s="193"/>
      <c r="N31" s="225"/>
      <c r="O31" s="225"/>
      <c r="P31" s="225"/>
      <c r="Q31" s="225"/>
      <c r="R31" s="225"/>
      <c r="S31" s="225"/>
      <c r="T31" s="225"/>
      <c r="U31" s="225"/>
      <c r="V31" s="194"/>
      <c r="W31" s="194"/>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row>
    <row r="32" spans="1:45" s="196" customFormat="1" ht="16.5" customHeight="1">
      <c r="A32" s="882"/>
      <c r="B32" s="830"/>
      <c r="C32" s="831"/>
      <c r="D32" s="846"/>
      <c r="E32" s="862"/>
      <c r="F32" s="257"/>
      <c r="G32" s="855"/>
      <c r="H32" s="830"/>
      <c r="I32" s="831"/>
      <c r="J32" s="846"/>
      <c r="K32" s="847"/>
      <c r="L32" s="215"/>
      <c r="M32" s="193"/>
      <c r="T32" s="194"/>
      <c r="U32" s="194"/>
      <c r="V32" s="194"/>
      <c r="W32" s="194"/>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row>
    <row r="33" spans="1:45" s="196" customFormat="1" ht="16.5" customHeight="1">
      <c r="A33" s="883"/>
      <c r="B33" s="901"/>
      <c r="C33" s="902"/>
      <c r="D33" s="879" t="s">
        <v>507</v>
      </c>
      <c r="E33" s="880"/>
      <c r="F33" s="214">
        <f>SUM(F25:F32)</f>
        <v>309000</v>
      </c>
      <c r="G33" s="856"/>
      <c r="H33" s="219"/>
      <c r="I33" s="224"/>
      <c r="J33" s="223"/>
      <c r="K33" s="222" t="s">
        <v>507</v>
      </c>
      <c r="L33" s="221">
        <f>SUM(L30:L32)</f>
        <v>1000000</v>
      </c>
      <c r="M33" s="193"/>
      <c r="T33" s="194"/>
      <c r="U33" s="194"/>
      <c r="V33" s="194"/>
      <c r="W33" s="194"/>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row>
    <row r="34" spans="1:45" s="196" customFormat="1" ht="20.25" customHeight="1">
      <c r="A34" s="866" t="s">
        <v>601</v>
      </c>
      <c r="B34" s="867"/>
      <c r="C34" s="867"/>
      <c r="D34" s="867"/>
      <c r="E34" s="867"/>
      <c r="F34" s="915"/>
      <c r="G34" s="867" t="s">
        <v>600</v>
      </c>
      <c r="H34" s="867"/>
      <c r="I34" s="867"/>
      <c r="J34" s="867"/>
      <c r="K34" s="867"/>
      <c r="L34" s="868"/>
      <c r="M34" s="193"/>
      <c r="T34" s="194"/>
      <c r="U34" s="194"/>
      <c r="V34" s="194"/>
      <c r="W34" s="194"/>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row>
    <row r="35" spans="1:45" s="196" customFormat="1" ht="18" customHeight="1" thickBot="1">
      <c r="A35" s="208" t="s">
        <v>516</v>
      </c>
      <c r="B35" s="892" t="s">
        <v>515</v>
      </c>
      <c r="C35" s="893"/>
      <c r="D35" s="894" t="s">
        <v>514</v>
      </c>
      <c r="E35" s="895"/>
      <c r="F35" s="207" t="s">
        <v>513</v>
      </c>
      <c r="G35" s="206" t="s">
        <v>516</v>
      </c>
      <c r="H35" s="893" t="s">
        <v>515</v>
      </c>
      <c r="I35" s="893"/>
      <c r="J35" s="894" t="s">
        <v>514</v>
      </c>
      <c r="K35" s="895"/>
      <c r="L35" s="205" t="s">
        <v>513</v>
      </c>
      <c r="M35" s="193"/>
      <c r="T35" s="194"/>
      <c r="U35" s="194"/>
      <c r="V35" s="194"/>
      <c r="W35" s="194"/>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row>
    <row r="36" spans="1:45" s="196" customFormat="1" ht="16.5" customHeight="1" thickTop="1">
      <c r="A36" s="849" t="s">
        <v>639</v>
      </c>
      <c r="B36" s="903" t="s">
        <v>750</v>
      </c>
      <c r="C36" s="904"/>
      <c r="D36" s="905" t="s">
        <v>638</v>
      </c>
      <c r="E36" s="906"/>
      <c r="F36" s="220">
        <f>5700*12*55</f>
        <v>3762000</v>
      </c>
      <c r="G36" s="216"/>
      <c r="H36" s="907"/>
      <c r="I36" s="908"/>
      <c r="J36" s="905"/>
      <c r="K36" s="909"/>
      <c r="L36" s="217"/>
      <c r="M36" s="193"/>
      <c r="T36" s="194"/>
      <c r="U36" s="194"/>
      <c r="V36" s="194"/>
      <c r="W36" s="194"/>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row>
    <row r="37" spans="1:45" s="196" customFormat="1" ht="16.5" customHeight="1">
      <c r="A37" s="850"/>
      <c r="B37" s="910"/>
      <c r="C37" s="902"/>
      <c r="D37" s="203"/>
      <c r="E37" s="202" t="s">
        <v>507</v>
      </c>
      <c r="F37" s="214">
        <f>SUM(F36)</f>
        <v>3762000</v>
      </c>
      <c r="G37" s="216"/>
      <c r="H37" s="898"/>
      <c r="I37" s="831"/>
      <c r="J37" s="846"/>
      <c r="K37" s="847"/>
      <c r="L37" s="211"/>
      <c r="M37" s="193"/>
      <c r="T37" s="194"/>
      <c r="U37" s="194"/>
      <c r="V37" s="194"/>
      <c r="W37" s="194"/>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row>
    <row r="38" spans="1:45" s="196" customFormat="1" ht="15" customHeight="1">
      <c r="A38" s="849" t="s">
        <v>637</v>
      </c>
      <c r="B38" s="916" t="s">
        <v>636</v>
      </c>
      <c r="C38" s="907"/>
      <c r="D38" s="905" t="s">
        <v>635</v>
      </c>
      <c r="E38" s="906"/>
      <c r="F38" s="200">
        <f>10000*5*3</f>
        <v>150000</v>
      </c>
      <c r="G38" s="216"/>
      <c r="H38" s="898"/>
      <c r="I38" s="831"/>
      <c r="J38" s="846"/>
      <c r="K38" s="847"/>
      <c r="L38" s="211"/>
      <c r="M38" s="193"/>
      <c r="T38" s="194"/>
      <c r="U38" s="194"/>
      <c r="V38" s="194"/>
      <c r="W38" s="194"/>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row>
    <row r="39" spans="1:45" s="196" customFormat="1" ht="15" customHeight="1">
      <c r="A39" s="849"/>
      <c r="B39" s="830" t="s">
        <v>634</v>
      </c>
      <c r="C39" s="898"/>
      <c r="D39" s="846" t="s">
        <v>633</v>
      </c>
      <c r="E39" s="862"/>
      <c r="F39" s="204">
        <f>10000*10</f>
        <v>100000</v>
      </c>
      <c r="G39" s="216"/>
      <c r="H39" s="898"/>
      <c r="I39" s="831"/>
      <c r="J39" s="846"/>
      <c r="K39" s="847"/>
      <c r="L39" s="211"/>
      <c r="M39" s="193"/>
      <c r="T39" s="194"/>
      <c r="U39" s="194"/>
      <c r="V39" s="194"/>
      <c r="W39" s="194"/>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row>
    <row r="40" spans="1:45" s="196" customFormat="1" ht="15" customHeight="1">
      <c r="A40" s="849"/>
      <c r="B40" s="830" t="s">
        <v>632</v>
      </c>
      <c r="C40" s="898"/>
      <c r="D40" s="846" t="s">
        <v>631</v>
      </c>
      <c r="E40" s="862"/>
      <c r="F40" s="204">
        <f>10000*2*3</f>
        <v>60000</v>
      </c>
      <c r="G40" s="216"/>
      <c r="H40" s="898"/>
      <c r="I40" s="831"/>
      <c r="J40" s="846"/>
      <c r="K40" s="847"/>
      <c r="L40" s="211"/>
      <c r="M40" s="193"/>
      <c r="T40" s="194"/>
      <c r="U40" s="194"/>
      <c r="V40" s="194"/>
      <c r="W40" s="194"/>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row>
    <row r="41" spans="1:45" s="196" customFormat="1" ht="15" customHeight="1">
      <c r="A41" s="849"/>
      <c r="B41" s="830" t="s">
        <v>630</v>
      </c>
      <c r="C41" s="898"/>
      <c r="D41" s="846" t="s">
        <v>629</v>
      </c>
      <c r="E41" s="862"/>
      <c r="F41" s="204">
        <f>10000*4</f>
        <v>40000</v>
      </c>
      <c r="G41" s="216"/>
      <c r="H41" s="898"/>
      <c r="I41" s="831"/>
      <c r="J41" s="846"/>
      <c r="K41" s="847"/>
      <c r="L41" s="211"/>
      <c r="M41" s="193"/>
      <c r="T41" s="194"/>
      <c r="U41" s="194"/>
      <c r="V41" s="194"/>
      <c r="W41" s="194"/>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row>
    <row r="42" spans="1:45" s="196" customFormat="1" ht="15" customHeight="1">
      <c r="A42" s="849"/>
      <c r="B42" s="830" t="s">
        <v>303</v>
      </c>
      <c r="C42" s="898"/>
      <c r="D42" s="846" t="s">
        <v>628</v>
      </c>
      <c r="E42" s="862"/>
      <c r="F42" s="204">
        <f>3000*6</f>
        <v>18000</v>
      </c>
      <c r="G42" s="216"/>
      <c r="H42" s="898"/>
      <c r="I42" s="831"/>
      <c r="J42" s="846"/>
      <c r="K42" s="847"/>
      <c r="L42" s="211"/>
      <c r="M42" s="193"/>
      <c r="T42" s="194"/>
      <c r="U42" s="194"/>
      <c r="V42" s="194"/>
      <c r="W42" s="194"/>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row>
    <row r="43" spans="1:45" s="196" customFormat="1" ht="15" customHeight="1">
      <c r="A43" s="849"/>
      <c r="B43" s="830" t="s">
        <v>627</v>
      </c>
      <c r="C43" s="898"/>
      <c r="D43" s="846" t="s">
        <v>626</v>
      </c>
      <c r="E43" s="862"/>
      <c r="F43" s="204">
        <f>3000*3</f>
        <v>9000</v>
      </c>
      <c r="G43" s="216"/>
      <c r="H43" s="898"/>
      <c r="I43" s="831"/>
      <c r="J43" s="846"/>
      <c r="K43" s="847"/>
      <c r="L43" s="211"/>
      <c r="M43" s="193"/>
      <c r="T43" s="194"/>
      <c r="U43" s="194"/>
      <c r="V43" s="194"/>
      <c r="W43" s="194"/>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row>
    <row r="44" spans="1:45" s="453" customFormat="1" ht="15" customHeight="1">
      <c r="A44" s="849"/>
      <c r="B44" s="922"/>
      <c r="C44" s="919"/>
      <c r="D44" s="917" t="s">
        <v>625</v>
      </c>
      <c r="E44" s="918"/>
      <c r="F44" s="449">
        <f>1500*4</f>
        <v>6000</v>
      </c>
      <c r="G44" s="450"/>
      <c r="H44" s="919"/>
      <c r="I44" s="920"/>
      <c r="J44" s="917"/>
      <c r="K44" s="921"/>
      <c r="L44" s="451"/>
      <c r="M44" s="452"/>
      <c r="T44" s="454"/>
      <c r="U44" s="454"/>
      <c r="V44" s="454"/>
      <c r="W44" s="454"/>
      <c r="X44" s="452"/>
      <c r="Y44" s="452"/>
      <c r="Z44" s="452"/>
      <c r="AA44" s="452"/>
      <c r="AB44" s="452"/>
      <c r="AC44" s="452"/>
      <c r="AD44" s="452"/>
      <c r="AE44" s="452"/>
      <c r="AF44" s="452"/>
      <c r="AG44" s="452"/>
      <c r="AH44" s="452"/>
      <c r="AI44" s="452"/>
      <c r="AJ44" s="452"/>
      <c r="AK44" s="452"/>
      <c r="AL44" s="452"/>
      <c r="AM44" s="452"/>
      <c r="AN44" s="452"/>
      <c r="AO44" s="452"/>
      <c r="AP44" s="452"/>
      <c r="AQ44" s="452"/>
      <c r="AR44" s="452"/>
      <c r="AS44" s="452"/>
    </row>
    <row r="45" spans="1:45" s="453" customFormat="1" ht="15" customHeight="1">
      <c r="A45" s="849"/>
      <c r="B45" s="922" t="s">
        <v>624</v>
      </c>
      <c r="C45" s="920"/>
      <c r="D45" s="917" t="s">
        <v>623</v>
      </c>
      <c r="E45" s="918"/>
      <c r="F45" s="455">
        <f>2000*6</f>
        <v>12000</v>
      </c>
      <c r="G45" s="456"/>
      <c r="H45" s="919"/>
      <c r="I45" s="920"/>
      <c r="J45" s="917"/>
      <c r="K45" s="921"/>
      <c r="L45" s="451"/>
      <c r="M45" s="452"/>
      <c r="N45" s="454"/>
      <c r="O45" s="454"/>
      <c r="P45" s="454"/>
      <c r="Q45" s="454"/>
      <c r="R45" s="454"/>
      <c r="S45" s="454"/>
      <c r="T45" s="454"/>
      <c r="U45" s="454"/>
      <c r="V45" s="454"/>
      <c r="W45" s="454"/>
      <c r="X45" s="452"/>
      <c r="Y45" s="452"/>
      <c r="Z45" s="452"/>
      <c r="AA45" s="452"/>
      <c r="AB45" s="452"/>
      <c r="AC45" s="452"/>
      <c r="AD45" s="452"/>
      <c r="AE45" s="452"/>
      <c r="AF45" s="452"/>
      <c r="AG45" s="452"/>
      <c r="AH45" s="452"/>
      <c r="AI45" s="452"/>
      <c r="AJ45" s="452"/>
      <c r="AK45" s="452"/>
      <c r="AL45" s="452"/>
      <c r="AM45" s="452"/>
      <c r="AN45" s="452"/>
      <c r="AO45" s="452"/>
      <c r="AP45" s="452"/>
      <c r="AQ45" s="452"/>
      <c r="AR45" s="452"/>
      <c r="AS45" s="452"/>
    </row>
    <row r="46" spans="1:45" s="453" customFormat="1" ht="15" customHeight="1">
      <c r="A46" s="849"/>
      <c r="B46" s="922"/>
      <c r="C46" s="920"/>
      <c r="D46" s="917"/>
      <c r="E46" s="918"/>
      <c r="F46" s="457"/>
      <c r="G46" s="456"/>
      <c r="H46" s="919"/>
      <c r="I46" s="920"/>
      <c r="J46" s="917"/>
      <c r="K46" s="921"/>
      <c r="L46" s="451"/>
      <c r="M46" s="452"/>
      <c r="N46" s="454"/>
      <c r="O46" s="454"/>
      <c r="P46" s="454"/>
      <c r="Q46" s="454"/>
      <c r="R46" s="454"/>
      <c r="S46" s="454"/>
      <c r="T46" s="454"/>
      <c r="U46" s="454"/>
      <c r="V46" s="454"/>
      <c r="W46" s="454"/>
      <c r="X46" s="452"/>
      <c r="Y46" s="452"/>
      <c r="Z46" s="452"/>
      <c r="AA46" s="452"/>
      <c r="AB46" s="452"/>
      <c r="AC46" s="452"/>
      <c r="AD46" s="452"/>
      <c r="AE46" s="452"/>
      <c r="AF46" s="452"/>
      <c r="AG46" s="452"/>
      <c r="AH46" s="452"/>
      <c r="AI46" s="452"/>
      <c r="AJ46" s="452"/>
      <c r="AK46" s="452"/>
      <c r="AL46" s="452"/>
      <c r="AM46" s="452"/>
      <c r="AN46" s="452"/>
      <c r="AO46" s="452"/>
      <c r="AP46" s="452"/>
      <c r="AQ46" s="452"/>
      <c r="AR46" s="452"/>
      <c r="AS46" s="452"/>
    </row>
    <row r="47" spans="1:45" s="453" customFormat="1" ht="15" customHeight="1">
      <c r="A47" s="849"/>
      <c r="B47" s="922"/>
      <c r="C47" s="920"/>
      <c r="D47" s="917"/>
      <c r="E47" s="918"/>
      <c r="F47" s="457"/>
      <c r="G47" s="456"/>
      <c r="H47" s="919"/>
      <c r="I47" s="920"/>
      <c r="J47" s="917"/>
      <c r="K47" s="921"/>
      <c r="L47" s="451"/>
      <c r="M47" s="452"/>
      <c r="N47" s="454"/>
      <c r="O47" s="454"/>
      <c r="P47" s="454"/>
      <c r="Q47" s="454"/>
      <c r="R47" s="454"/>
      <c r="S47" s="454"/>
      <c r="T47" s="454"/>
      <c r="U47" s="454"/>
      <c r="V47" s="454"/>
      <c r="W47" s="454"/>
      <c r="X47" s="452"/>
      <c r="Y47" s="452"/>
      <c r="Z47" s="452"/>
      <c r="AA47" s="452"/>
      <c r="AB47" s="452"/>
      <c r="AC47" s="452"/>
      <c r="AD47" s="452"/>
      <c r="AE47" s="452"/>
      <c r="AF47" s="452"/>
      <c r="AG47" s="452"/>
      <c r="AH47" s="452"/>
      <c r="AI47" s="452"/>
      <c r="AJ47" s="452"/>
      <c r="AK47" s="452"/>
      <c r="AL47" s="452"/>
      <c r="AM47" s="452"/>
      <c r="AN47" s="452"/>
      <c r="AO47" s="452"/>
      <c r="AP47" s="452"/>
      <c r="AQ47" s="452"/>
      <c r="AR47" s="452"/>
      <c r="AS47" s="452"/>
    </row>
    <row r="48" spans="1:45" s="453" customFormat="1" ht="15" customHeight="1">
      <c r="A48" s="850"/>
      <c r="B48" s="458"/>
      <c r="C48" s="459"/>
      <c r="D48" s="460"/>
      <c r="E48" s="461" t="s">
        <v>507</v>
      </c>
      <c r="F48" s="556">
        <f>SUM(F38:F47)</f>
        <v>395000</v>
      </c>
      <c r="G48" s="456"/>
      <c r="H48" s="919"/>
      <c r="I48" s="920"/>
      <c r="J48" s="917"/>
      <c r="K48" s="921"/>
      <c r="L48" s="451"/>
      <c r="M48" s="452"/>
      <c r="N48" s="454"/>
      <c r="O48" s="454"/>
      <c r="P48" s="454"/>
      <c r="Q48" s="454"/>
      <c r="R48" s="454"/>
      <c r="S48" s="454"/>
      <c r="T48" s="454"/>
      <c r="U48" s="454"/>
      <c r="V48" s="454"/>
      <c r="W48" s="454"/>
      <c r="X48" s="452"/>
      <c r="Y48" s="452"/>
      <c r="Z48" s="452"/>
      <c r="AA48" s="452"/>
      <c r="AB48" s="452"/>
      <c r="AC48" s="452"/>
      <c r="AD48" s="452"/>
      <c r="AE48" s="452"/>
      <c r="AF48" s="452"/>
      <c r="AG48" s="452"/>
      <c r="AH48" s="452"/>
      <c r="AI48" s="452"/>
      <c r="AJ48" s="452"/>
      <c r="AK48" s="452"/>
      <c r="AL48" s="452"/>
      <c r="AM48" s="452"/>
      <c r="AN48" s="452"/>
      <c r="AO48" s="452"/>
      <c r="AP48" s="452"/>
      <c r="AQ48" s="452"/>
      <c r="AR48" s="452"/>
      <c r="AS48" s="452"/>
    </row>
    <row r="49" spans="1:45" s="452" customFormat="1">
      <c r="A49" s="923" t="s">
        <v>622</v>
      </c>
      <c r="B49" s="926"/>
      <c r="C49" s="927"/>
      <c r="D49" s="928"/>
      <c r="E49" s="929"/>
      <c r="F49" s="462">
        <v>0</v>
      </c>
      <c r="G49" s="456"/>
      <c r="H49" s="919"/>
      <c r="I49" s="920"/>
      <c r="J49" s="917"/>
      <c r="K49" s="921"/>
      <c r="L49" s="451"/>
      <c r="N49" s="454"/>
      <c r="O49" s="454"/>
      <c r="P49" s="454"/>
      <c r="Q49" s="454"/>
      <c r="R49" s="454"/>
      <c r="S49" s="454"/>
      <c r="T49" s="454"/>
      <c r="U49" s="454"/>
      <c r="V49" s="454"/>
      <c r="W49" s="454"/>
    </row>
    <row r="50" spans="1:45" s="452" customFormat="1">
      <c r="A50" s="924"/>
      <c r="B50" s="922"/>
      <c r="C50" s="919"/>
      <c r="D50" s="917"/>
      <c r="E50" s="918"/>
      <c r="F50" s="449"/>
      <c r="G50" s="456"/>
      <c r="H50" s="919"/>
      <c r="I50" s="920"/>
      <c r="J50" s="917"/>
      <c r="K50" s="921"/>
      <c r="L50" s="451"/>
      <c r="N50" s="454"/>
      <c r="O50" s="454"/>
      <c r="P50" s="454"/>
      <c r="Q50" s="454"/>
      <c r="R50" s="454"/>
      <c r="S50" s="454"/>
      <c r="T50" s="454"/>
      <c r="U50" s="454"/>
      <c r="V50" s="454"/>
      <c r="W50" s="454"/>
    </row>
    <row r="51" spans="1:45" s="452" customFormat="1">
      <c r="A51" s="925"/>
      <c r="B51" s="930"/>
      <c r="C51" s="931"/>
      <c r="D51" s="460"/>
      <c r="E51" s="461" t="s">
        <v>507</v>
      </c>
      <c r="F51" s="556">
        <f>SUM(F49)</f>
        <v>0</v>
      </c>
      <c r="G51" s="456"/>
      <c r="H51" s="919"/>
      <c r="I51" s="920"/>
      <c r="J51" s="917"/>
      <c r="K51" s="921"/>
      <c r="L51" s="451"/>
      <c r="N51" s="454"/>
      <c r="O51" s="454"/>
      <c r="P51" s="454"/>
      <c r="Q51" s="454"/>
      <c r="R51" s="454"/>
      <c r="S51" s="454"/>
      <c r="T51" s="454"/>
      <c r="U51" s="454"/>
      <c r="V51" s="454"/>
      <c r="W51" s="454"/>
    </row>
    <row r="52" spans="1:45" s="453" customFormat="1" ht="15" customHeight="1">
      <c r="A52" s="932" t="s">
        <v>621</v>
      </c>
      <c r="B52" s="935" t="s">
        <v>620</v>
      </c>
      <c r="C52" s="936"/>
      <c r="D52" s="937" t="s">
        <v>619</v>
      </c>
      <c r="E52" s="938"/>
      <c r="F52" s="463">
        <f>7*1500</f>
        <v>10500</v>
      </c>
      <c r="G52" s="456"/>
      <c r="H52" s="919"/>
      <c r="I52" s="920"/>
      <c r="J52" s="917"/>
      <c r="K52" s="921"/>
      <c r="L52" s="451"/>
      <c r="M52" s="452"/>
      <c r="N52" s="454"/>
      <c r="O52" s="454"/>
      <c r="P52" s="454"/>
      <c r="Q52" s="454"/>
      <c r="R52" s="454"/>
      <c r="S52" s="454"/>
      <c r="T52" s="454"/>
      <c r="U52" s="454"/>
      <c r="V52" s="454"/>
      <c r="W52" s="454"/>
      <c r="X52" s="452"/>
      <c r="Y52" s="452"/>
      <c r="Z52" s="452"/>
      <c r="AA52" s="452"/>
      <c r="AB52" s="452"/>
      <c r="AC52" s="452"/>
      <c r="AD52" s="452"/>
      <c r="AE52" s="452"/>
      <c r="AF52" s="452"/>
      <c r="AG52" s="452"/>
      <c r="AH52" s="452"/>
      <c r="AI52" s="452"/>
      <c r="AJ52" s="452"/>
      <c r="AK52" s="452"/>
      <c r="AL52" s="452"/>
      <c r="AM52" s="452"/>
      <c r="AN52" s="452"/>
      <c r="AO52" s="452"/>
      <c r="AP52" s="452"/>
      <c r="AQ52" s="452"/>
      <c r="AR52" s="452"/>
      <c r="AS52" s="452"/>
    </row>
    <row r="53" spans="1:45" s="453" customFormat="1" ht="15" customHeight="1">
      <c r="A53" s="933"/>
      <c r="B53" s="922" t="s">
        <v>618</v>
      </c>
      <c r="C53" s="919"/>
      <c r="D53" s="917" t="s">
        <v>617</v>
      </c>
      <c r="E53" s="918"/>
      <c r="F53" s="449">
        <v>4500</v>
      </c>
      <c r="G53" s="456"/>
      <c r="H53" s="919"/>
      <c r="I53" s="920"/>
      <c r="J53" s="917"/>
      <c r="K53" s="921"/>
      <c r="L53" s="451"/>
      <c r="M53" s="452"/>
      <c r="N53" s="454"/>
      <c r="O53" s="454"/>
      <c r="P53" s="454"/>
      <c r="Q53" s="454"/>
      <c r="R53" s="454"/>
      <c r="S53" s="454"/>
      <c r="T53" s="454"/>
      <c r="U53" s="454"/>
      <c r="V53" s="454"/>
      <c r="W53" s="454"/>
      <c r="X53" s="452"/>
      <c r="Y53" s="452"/>
      <c r="Z53" s="452"/>
      <c r="AA53" s="452"/>
      <c r="AB53" s="452"/>
      <c r="AC53" s="452"/>
      <c r="AD53" s="452"/>
      <c r="AE53" s="452"/>
      <c r="AF53" s="452"/>
      <c r="AG53" s="452"/>
      <c r="AH53" s="452"/>
      <c r="AI53" s="452"/>
      <c r="AJ53" s="452"/>
      <c r="AK53" s="452"/>
      <c r="AL53" s="452"/>
      <c r="AM53" s="452"/>
      <c r="AN53" s="452"/>
      <c r="AO53" s="452"/>
      <c r="AP53" s="452"/>
      <c r="AQ53" s="452"/>
      <c r="AR53" s="452"/>
      <c r="AS53" s="452"/>
    </row>
    <row r="54" spans="1:45" s="453" customFormat="1" ht="15" customHeight="1">
      <c r="A54" s="933"/>
      <c r="B54" s="922" t="s">
        <v>616</v>
      </c>
      <c r="C54" s="920"/>
      <c r="D54" s="917" t="s">
        <v>615</v>
      </c>
      <c r="E54" s="918"/>
      <c r="F54" s="455">
        <f>1500*6</f>
        <v>9000</v>
      </c>
      <c r="G54" s="456"/>
      <c r="H54" s="919"/>
      <c r="I54" s="920"/>
      <c r="J54" s="917"/>
      <c r="K54" s="921"/>
      <c r="L54" s="451"/>
      <c r="M54" s="452"/>
      <c r="N54" s="454"/>
      <c r="O54" s="454"/>
      <c r="P54" s="454"/>
      <c r="Q54" s="454"/>
      <c r="R54" s="454"/>
      <c r="S54" s="454"/>
      <c r="T54" s="454"/>
      <c r="U54" s="454"/>
      <c r="V54" s="454"/>
      <c r="W54" s="454"/>
      <c r="X54" s="452"/>
      <c r="Y54" s="452"/>
      <c r="Z54" s="452"/>
      <c r="AA54" s="452"/>
      <c r="AB54" s="452"/>
      <c r="AC54" s="452"/>
      <c r="AD54" s="452"/>
      <c r="AE54" s="452"/>
      <c r="AF54" s="452"/>
      <c r="AG54" s="452"/>
      <c r="AH54" s="452"/>
      <c r="AI54" s="452"/>
      <c r="AJ54" s="452"/>
      <c r="AK54" s="452"/>
      <c r="AL54" s="452"/>
      <c r="AM54" s="452"/>
      <c r="AN54" s="452"/>
      <c r="AO54" s="452"/>
      <c r="AP54" s="452"/>
      <c r="AQ54" s="452"/>
      <c r="AR54" s="452"/>
      <c r="AS54" s="452"/>
    </row>
    <row r="55" spans="1:45" s="453" customFormat="1" ht="15" customHeight="1">
      <c r="A55" s="933"/>
      <c r="B55" s="922"/>
      <c r="C55" s="920"/>
      <c r="D55" s="917"/>
      <c r="E55" s="918"/>
      <c r="F55" s="457"/>
      <c r="G55" s="456"/>
      <c r="H55" s="919"/>
      <c r="I55" s="920"/>
      <c r="J55" s="917"/>
      <c r="K55" s="921"/>
      <c r="L55" s="451"/>
      <c r="M55" s="452"/>
      <c r="N55" s="454"/>
      <c r="O55" s="454"/>
      <c r="P55" s="454"/>
      <c r="Q55" s="454"/>
      <c r="R55" s="454"/>
      <c r="S55" s="454"/>
      <c r="T55" s="454"/>
      <c r="U55" s="454"/>
      <c r="V55" s="454"/>
      <c r="W55" s="454"/>
      <c r="X55" s="452"/>
      <c r="Y55" s="452"/>
      <c r="Z55" s="452"/>
      <c r="AA55" s="452"/>
      <c r="AB55" s="452"/>
      <c r="AC55" s="452"/>
      <c r="AD55" s="452"/>
      <c r="AE55" s="452"/>
      <c r="AF55" s="452"/>
      <c r="AG55" s="452"/>
      <c r="AH55" s="452"/>
      <c r="AI55" s="452"/>
      <c r="AJ55" s="452"/>
      <c r="AK55" s="452"/>
      <c r="AL55" s="452"/>
      <c r="AM55" s="452"/>
      <c r="AN55" s="452"/>
      <c r="AO55" s="452"/>
      <c r="AP55" s="452"/>
      <c r="AQ55" s="452"/>
      <c r="AR55" s="452"/>
      <c r="AS55" s="452"/>
    </row>
    <row r="56" spans="1:45" s="453" customFormat="1" ht="15" customHeight="1">
      <c r="A56" s="933"/>
      <c r="B56" s="922"/>
      <c r="C56" s="920"/>
      <c r="D56" s="917"/>
      <c r="E56" s="918"/>
      <c r="F56" s="457"/>
      <c r="G56" s="456"/>
      <c r="H56" s="919"/>
      <c r="I56" s="920"/>
      <c r="J56" s="917"/>
      <c r="K56" s="921"/>
      <c r="L56" s="451"/>
      <c r="M56" s="452"/>
      <c r="N56" s="454"/>
      <c r="O56" s="454"/>
      <c r="P56" s="454"/>
      <c r="Q56" s="454"/>
      <c r="R56" s="454"/>
      <c r="S56" s="454"/>
      <c r="T56" s="454"/>
      <c r="U56" s="454"/>
      <c r="V56" s="454"/>
      <c r="W56" s="454"/>
      <c r="X56" s="452"/>
      <c r="Y56" s="452"/>
      <c r="Z56" s="452"/>
      <c r="AA56" s="452"/>
      <c r="AB56" s="452"/>
      <c r="AC56" s="452"/>
      <c r="AD56" s="452"/>
      <c r="AE56" s="452"/>
      <c r="AF56" s="452"/>
      <c r="AG56" s="452"/>
      <c r="AH56" s="452"/>
      <c r="AI56" s="452"/>
      <c r="AJ56" s="452"/>
      <c r="AK56" s="452"/>
      <c r="AL56" s="452"/>
      <c r="AM56" s="452"/>
      <c r="AN56" s="452"/>
      <c r="AO56" s="452"/>
      <c r="AP56" s="452"/>
      <c r="AQ56" s="452"/>
      <c r="AR56" s="452"/>
      <c r="AS56" s="452"/>
    </row>
    <row r="57" spans="1:45" s="453" customFormat="1" ht="15" customHeight="1">
      <c r="A57" s="934"/>
      <c r="B57" s="458"/>
      <c r="C57" s="459"/>
      <c r="D57" s="460"/>
      <c r="E57" s="461" t="s">
        <v>507</v>
      </c>
      <c r="F57" s="556">
        <f>SUM(F52:F56)</f>
        <v>24000</v>
      </c>
      <c r="G57" s="456"/>
      <c r="H57" s="919"/>
      <c r="I57" s="920"/>
      <c r="J57" s="917"/>
      <c r="K57" s="921"/>
      <c r="L57" s="451"/>
      <c r="M57" s="452"/>
      <c r="N57" s="454"/>
      <c r="O57" s="454"/>
      <c r="P57" s="454"/>
      <c r="Q57" s="454"/>
      <c r="R57" s="454"/>
      <c r="S57" s="454"/>
      <c r="T57" s="454"/>
      <c r="U57" s="454"/>
      <c r="V57" s="454"/>
      <c r="W57" s="454"/>
      <c r="X57" s="452"/>
      <c r="Y57" s="452"/>
      <c r="Z57" s="452"/>
      <c r="AA57" s="452"/>
      <c r="AB57" s="452"/>
      <c r="AC57" s="452"/>
      <c r="AD57" s="452"/>
      <c r="AE57" s="452"/>
      <c r="AF57" s="452"/>
      <c r="AG57" s="452"/>
      <c r="AH57" s="452"/>
      <c r="AI57" s="452"/>
      <c r="AJ57" s="452"/>
      <c r="AK57" s="452"/>
      <c r="AL57" s="452"/>
      <c r="AM57" s="452"/>
      <c r="AN57" s="452"/>
      <c r="AO57" s="452"/>
      <c r="AP57" s="452"/>
      <c r="AQ57" s="452"/>
      <c r="AR57" s="452"/>
      <c r="AS57" s="452"/>
    </row>
    <row r="58" spans="1:45" s="453" customFormat="1" ht="15" customHeight="1">
      <c r="A58" s="932" t="s">
        <v>614</v>
      </c>
      <c r="B58" s="935" t="s">
        <v>613</v>
      </c>
      <c r="C58" s="939"/>
      <c r="D58" s="464"/>
      <c r="E58" s="465"/>
      <c r="F58" s="466">
        <v>13000</v>
      </c>
      <c r="G58" s="456"/>
      <c r="H58" s="919"/>
      <c r="I58" s="920"/>
      <c r="J58" s="917"/>
      <c r="K58" s="921"/>
      <c r="L58" s="451"/>
      <c r="M58" s="452"/>
      <c r="N58" s="454"/>
      <c r="O58" s="454"/>
      <c r="P58" s="454"/>
      <c r="Q58" s="454"/>
      <c r="R58" s="454"/>
      <c r="S58" s="454"/>
      <c r="T58" s="454"/>
      <c r="U58" s="454"/>
      <c r="V58" s="454"/>
      <c r="W58" s="454"/>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row>
    <row r="59" spans="1:45" s="453" customFormat="1" ht="15" customHeight="1">
      <c r="A59" s="933"/>
      <c r="B59" s="922" t="s">
        <v>612</v>
      </c>
      <c r="C59" s="919"/>
      <c r="D59" s="917"/>
      <c r="E59" s="918"/>
      <c r="F59" s="449">
        <v>70000</v>
      </c>
      <c r="G59" s="456"/>
      <c r="H59" s="919"/>
      <c r="I59" s="920"/>
      <c r="J59" s="917"/>
      <c r="K59" s="921"/>
      <c r="L59" s="451"/>
      <c r="M59" s="452"/>
      <c r="N59" s="454"/>
      <c r="O59" s="454"/>
      <c r="P59" s="454"/>
      <c r="Q59" s="454"/>
      <c r="R59" s="454"/>
      <c r="S59" s="454"/>
      <c r="T59" s="454"/>
      <c r="U59" s="454"/>
      <c r="V59" s="454"/>
      <c r="W59" s="454"/>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row>
    <row r="60" spans="1:45" s="453" customFormat="1" ht="15" customHeight="1">
      <c r="A60" s="933"/>
      <c r="B60" s="922" t="s">
        <v>611</v>
      </c>
      <c r="C60" s="920"/>
      <c r="D60" s="940"/>
      <c r="E60" s="918"/>
      <c r="F60" s="455">
        <v>17760</v>
      </c>
      <c r="G60" s="456"/>
      <c r="H60" s="919"/>
      <c r="I60" s="920"/>
      <c r="J60" s="917"/>
      <c r="K60" s="921"/>
      <c r="L60" s="451"/>
      <c r="M60" s="452"/>
      <c r="N60" s="454"/>
      <c r="O60" s="454"/>
      <c r="P60" s="454"/>
      <c r="Q60" s="454"/>
      <c r="R60" s="454"/>
      <c r="S60" s="454"/>
      <c r="T60" s="454"/>
      <c r="U60" s="454"/>
      <c r="V60" s="454"/>
      <c r="W60" s="454"/>
      <c r="X60" s="452"/>
      <c r="Y60" s="452"/>
      <c r="Z60" s="452"/>
      <c r="AA60" s="452"/>
      <c r="AB60" s="452"/>
      <c r="AC60" s="452"/>
      <c r="AD60" s="452"/>
      <c r="AE60" s="452"/>
      <c r="AF60" s="452"/>
      <c r="AG60" s="452"/>
      <c r="AH60" s="452"/>
      <c r="AI60" s="452"/>
      <c r="AJ60" s="452"/>
      <c r="AK60" s="452"/>
      <c r="AL60" s="452"/>
      <c r="AM60" s="452"/>
      <c r="AN60" s="452"/>
      <c r="AO60" s="452"/>
      <c r="AP60" s="452"/>
      <c r="AQ60" s="452"/>
      <c r="AR60" s="452"/>
      <c r="AS60" s="452"/>
    </row>
    <row r="61" spans="1:45" s="453" customFormat="1" ht="15" customHeight="1">
      <c r="A61" s="933"/>
      <c r="B61" s="922"/>
      <c r="C61" s="920"/>
      <c r="D61" s="917"/>
      <c r="E61" s="918"/>
      <c r="F61" s="457"/>
      <c r="G61" s="456"/>
      <c r="H61" s="919"/>
      <c r="I61" s="920"/>
      <c r="J61" s="917"/>
      <c r="K61" s="921"/>
      <c r="L61" s="451"/>
      <c r="M61" s="452"/>
      <c r="N61" s="454"/>
      <c r="O61" s="454"/>
      <c r="P61" s="454"/>
      <c r="Q61" s="454"/>
      <c r="R61" s="454"/>
      <c r="S61" s="454"/>
      <c r="T61" s="454"/>
      <c r="U61" s="454"/>
      <c r="V61" s="454"/>
      <c r="W61" s="454"/>
      <c r="X61" s="452"/>
      <c r="Y61" s="452"/>
      <c r="Z61" s="452"/>
      <c r="AA61" s="452"/>
      <c r="AB61" s="452"/>
      <c r="AC61" s="452"/>
      <c r="AD61" s="452"/>
      <c r="AE61" s="452"/>
      <c r="AF61" s="452"/>
      <c r="AG61" s="452"/>
      <c r="AH61" s="452"/>
      <c r="AI61" s="452"/>
      <c r="AJ61" s="452"/>
      <c r="AK61" s="452"/>
      <c r="AL61" s="452"/>
      <c r="AM61" s="452"/>
      <c r="AN61" s="452"/>
      <c r="AO61" s="452"/>
      <c r="AP61" s="452"/>
      <c r="AQ61" s="452"/>
      <c r="AR61" s="452"/>
      <c r="AS61" s="452"/>
    </row>
    <row r="62" spans="1:45" s="453" customFormat="1" ht="15" customHeight="1">
      <c r="A62" s="934"/>
      <c r="B62" s="458"/>
      <c r="C62" s="459"/>
      <c r="D62" s="460"/>
      <c r="E62" s="461" t="s">
        <v>507</v>
      </c>
      <c r="F62" s="556">
        <f>SUM(F58:F61)</f>
        <v>100760</v>
      </c>
      <c r="G62" s="456"/>
      <c r="H62" s="919"/>
      <c r="I62" s="920"/>
      <c r="J62" s="917"/>
      <c r="K62" s="921"/>
      <c r="L62" s="451"/>
      <c r="M62" s="452"/>
      <c r="N62" s="454"/>
      <c r="O62" s="454"/>
      <c r="P62" s="454"/>
      <c r="Q62" s="454"/>
      <c r="R62" s="454"/>
      <c r="S62" s="454"/>
      <c r="T62" s="454"/>
      <c r="U62" s="454"/>
      <c r="V62" s="454"/>
      <c r="W62" s="454"/>
      <c r="X62" s="452"/>
      <c r="Y62" s="452"/>
      <c r="Z62" s="452"/>
      <c r="AA62" s="452"/>
      <c r="AB62" s="452"/>
      <c r="AC62" s="452"/>
      <c r="AD62" s="452"/>
      <c r="AE62" s="452"/>
      <c r="AF62" s="452"/>
      <c r="AG62" s="452"/>
      <c r="AH62" s="452"/>
      <c r="AI62" s="452"/>
      <c r="AJ62" s="452"/>
      <c r="AK62" s="452"/>
      <c r="AL62" s="452"/>
      <c r="AM62" s="452"/>
      <c r="AN62" s="452"/>
      <c r="AO62" s="452"/>
      <c r="AP62" s="452"/>
      <c r="AQ62" s="452"/>
      <c r="AR62" s="452"/>
      <c r="AS62" s="452"/>
    </row>
    <row r="63" spans="1:45" s="453" customFormat="1" ht="15" customHeight="1">
      <c r="A63" s="933" t="s">
        <v>610</v>
      </c>
      <c r="B63" s="941" t="s">
        <v>609</v>
      </c>
      <c r="C63" s="942"/>
      <c r="D63" s="943" t="s">
        <v>608</v>
      </c>
      <c r="E63" s="944"/>
      <c r="F63" s="466">
        <f>2000*9</f>
        <v>18000</v>
      </c>
      <c r="G63" s="456"/>
      <c r="H63" s="919"/>
      <c r="I63" s="920"/>
      <c r="J63" s="917"/>
      <c r="K63" s="921"/>
      <c r="L63" s="451"/>
      <c r="M63" s="452"/>
      <c r="N63" s="454"/>
      <c r="O63" s="454"/>
      <c r="P63" s="454"/>
      <c r="Q63" s="454"/>
      <c r="R63" s="454"/>
      <c r="S63" s="454"/>
      <c r="T63" s="454"/>
      <c r="U63" s="454"/>
      <c r="V63" s="454"/>
      <c r="W63" s="454"/>
      <c r="X63" s="452"/>
      <c r="Y63" s="452"/>
      <c r="Z63" s="452"/>
      <c r="AA63" s="452"/>
      <c r="AB63" s="452"/>
      <c r="AC63" s="452"/>
      <c r="AD63" s="452"/>
      <c r="AE63" s="452"/>
      <c r="AF63" s="452"/>
      <c r="AG63" s="452"/>
      <c r="AH63" s="452"/>
      <c r="AI63" s="452"/>
      <c r="AJ63" s="452"/>
      <c r="AK63" s="452"/>
      <c r="AL63" s="452"/>
      <c r="AM63" s="452"/>
      <c r="AN63" s="452"/>
      <c r="AO63" s="452"/>
      <c r="AP63" s="452"/>
      <c r="AQ63" s="452"/>
      <c r="AR63" s="452"/>
      <c r="AS63" s="452"/>
    </row>
    <row r="64" spans="1:45" s="453" customFormat="1" ht="15" customHeight="1">
      <c r="A64" s="933"/>
      <c r="B64" s="922" t="s">
        <v>607</v>
      </c>
      <c r="C64" s="919"/>
      <c r="D64" s="917" t="s">
        <v>807</v>
      </c>
      <c r="E64" s="918"/>
      <c r="F64" s="449">
        <f>200*60</f>
        <v>12000</v>
      </c>
      <c r="G64" s="456"/>
      <c r="H64" s="919"/>
      <c r="I64" s="920"/>
      <c r="J64" s="917"/>
      <c r="K64" s="921"/>
      <c r="L64" s="451"/>
      <c r="M64" s="452"/>
      <c r="N64" s="454"/>
      <c r="O64" s="454"/>
      <c r="P64" s="454"/>
      <c r="Q64" s="454"/>
      <c r="R64" s="454"/>
      <c r="S64" s="454"/>
      <c r="T64" s="454"/>
      <c r="U64" s="454"/>
      <c r="V64" s="454"/>
      <c r="W64" s="454"/>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row>
    <row r="65" spans="1:45" s="453" customFormat="1" ht="15" customHeight="1">
      <c r="A65" s="933"/>
      <c r="B65" s="922" t="s">
        <v>606</v>
      </c>
      <c r="C65" s="920"/>
      <c r="D65" s="940" t="s">
        <v>604</v>
      </c>
      <c r="E65" s="918"/>
      <c r="F65" s="449">
        <v>230000</v>
      </c>
      <c r="G65" s="456"/>
      <c r="H65" s="919"/>
      <c r="I65" s="920"/>
      <c r="J65" s="917"/>
      <c r="K65" s="921"/>
      <c r="L65" s="451"/>
      <c r="M65" s="452"/>
      <c r="N65" s="454"/>
      <c r="O65" s="454"/>
      <c r="P65" s="454"/>
      <c r="Q65" s="454"/>
      <c r="R65" s="454"/>
      <c r="S65" s="454"/>
      <c r="T65" s="454"/>
      <c r="U65" s="454"/>
      <c r="V65" s="454"/>
      <c r="W65" s="454"/>
      <c r="X65" s="452"/>
      <c r="Y65" s="452"/>
      <c r="Z65" s="452"/>
      <c r="AA65" s="452"/>
      <c r="AB65" s="452"/>
      <c r="AC65" s="452"/>
      <c r="AD65" s="452"/>
      <c r="AE65" s="452"/>
      <c r="AF65" s="452"/>
      <c r="AG65" s="452"/>
      <c r="AH65" s="452"/>
      <c r="AI65" s="452"/>
      <c r="AJ65" s="452"/>
      <c r="AK65" s="452"/>
      <c r="AL65" s="452"/>
      <c r="AM65" s="452"/>
      <c r="AN65" s="452"/>
      <c r="AO65" s="452"/>
      <c r="AP65" s="452"/>
      <c r="AQ65" s="452"/>
      <c r="AR65" s="452"/>
      <c r="AS65" s="452"/>
    </row>
    <row r="66" spans="1:45" s="453" customFormat="1" ht="15" customHeight="1">
      <c r="A66" s="933"/>
      <c r="B66" s="922" t="s">
        <v>605</v>
      </c>
      <c r="C66" s="920"/>
      <c r="D66" s="940" t="s">
        <v>604</v>
      </c>
      <c r="E66" s="918"/>
      <c r="F66" s="449">
        <v>450000</v>
      </c>
      <c r="G66" s="456"/>
      <c r="H66" s="919"/>
      <c r="I66" s="920"/>
      <c r="J66" s="917"/>
      <c r="K66" s="921"/>
      <c r="L66" s="451"/>
      <c r="M66" s="452"/>
      <c r="N66" s="454"/>
      <c r="O66" s="454"/>
      <c r="P66" s="454"/>
      <c r="Q66" s="454"/>
      <c r="R66" s="454"/>
      <c r="S66" s="454"/>
      <c r="T66" s="454"/>
      <c r="U66" s="454"/>
      <c r="V66" s="454"/>
      <c r="W66" s="454"/>
      <c r="X66" s="452"/>
      <c r="Y66" s="452"/>
      <c r="Z66" s="452"/>
      <c r="AA66" s="452"/>
      <c r="AB66" s="452"/>
      <c r="AC66" s="452"/>
      <c r="AD66" s="452"/>
      <c r="AE66" s="452"/>
      <c r="AF66" s="452"/>
      <c r="AG66" s="452"/>
      <c r="AH66" s="452"/>
      <c r="AI66" s="452"/>
      <c r="AJ66" s="452"/>
      <c r="AK66" s="452"/>
      <c r="AL66" s="452"/>
      <c r="AM66" s="452"/>
      <c r="AN66" s="452"/>
      <c r="AO66" s="452"/>
      <c r="AP66" s="452"/>
      <c r="AQ66" s="452"/>
      <c r="AR66" s="452"/>
      <c r="AS66" s="452"/>
    </row>
    <row r="67" spans="1:45" s="453" customFormat="1" ht="15" customHeight="1">
      <c r="A67" s="933"/>
      <c r="B67" s="922" t="s">
        <v>603</v>
      </c>
      <c r="C67" s="920"/>
      <c r="D67" s="917"/>
      <c r="E67" s="918"/>
      <c r="F67" s="449">
        <v>10000</v>
      </c>
      <c r="G67" s="456"/>
      <c r="H67" s="919"/>
      <c r="I67" s="920"/>
      <c r="J67" s="917"/>
      <c r="K67" s="921"/>
      <c r="L67" s="451"/>
      <c r="M67" s="452"/>
      <c r="N67" s="454"/>
      <c r="O67" s="454"/>
      <c r="P67" s="454"/>
      <c r="Q67" s="454"/>
      <c r="R67" s="454"/>
      <c r="S67" s="454"/>
      <c r="T67" s="454"/>
      <c r="U67" s="454"/>
      <c r="V67" s="454"/>
      <c r="W67" s="454"/>
      <c r="X67" s="452"/>
      <c r="Y67" s="452"/>
      <c r="Z67" s="452"/>
      <c r="AA67" s="452"/>
      <c r="AB67" s="452"/>
      <c r="AC67" s="452"/>
      <c r="AD67" s="452"/>
      <c r="AE67" s="452"/>
      <c r="AF67" s="452"/>
      <c r="AG67" s="452"/>
      <c r="AH67" s="452"/>
      <c r="AI67" s="452"/>
      <c r="AJ67" s="452"/>
      <c r="AK67" s="452"/>
      <c r="AL67" s="452"/>
      <c r="AM67" s="452"/>
      <c r="AN67" s="452"/>
      <c r="AO67" s="452"/>
      <c r="AP67" s="452"/>
      <c r="AQ67" s="452"/>
      <c r="AR67" s="452"/>
      <c r="AS67" s="452"/>
    </row>
    <row r="68" spans="1:45" s="453" customFormat="1" ht="15" customHeight="1">
      <c r="A68" s="933"/>
      <c r="B68" s="922"/>
      <c r="C68" s="920"/>
      <c r="D68" s="917"/>
      <c r="E68" s="918"/>
      <c r="F68" s="449"/>
      <c r="G68" s="456"/>
      <c r="H68" s="919"/>
      <c r="I68" s="920"/>
      <c r="J68" s="917"/>
      <c r="K68" s="921"/>
      <c r="L68" s="451"/>
      <c r="M68" s="452"/>
      <c r="N68" s="454"/>
      <c r="O68" s="454"/>
      <c r="P68" s="454"/>
      <c r="Q68" s="454"/>
      <c r="R68" s="454"/>
      <c r="S68" s="454"/>
      <c r="T68" s="454"/>
      <c r="U68" s="454"/>
      <c r="V68" s="454"/>
      <c r="W68" s="454"/>
      <c r="X68" s="452"/>
      <c r="Y68" s="452"/>
      <c r="Z68" s="452"/>
      <c r="AA68" s="452"/>
      <c r="AB68" s="452"/>
      <c r="AC68" s="452"/>
      <c r="AD68" s="452"/>
      <c r="AE68" s="452"/>
      <c r="AF68" s="452"/>
      <c r="AG68" s="452"/>
      <c r="AH68" s="452"/>
      <c r="AI68" s="452"/>
      <c r="AJ68" s="452"/>
      <c r="AK68" s="452"/>
      <c r="AL68" s="452"/>
      <c r="AM68" s="452"/>
      <c r="AN68" s="452"/>
      <c r="AO68" s="452"/>
      <c r="AP68" s="452"/>
      <c r="AQ68" s="452"/>
      <c r="AR68" s="452"/>
      <c r="AS68" s="452"/>
    </row>
    <row r="69" spans="1:45" s="453" customFormat="1" ht="15" customHeight="1">
      <c r="A69" s="934"/>
      <c r="B69" s="945"/>
      <c r="C69" s="946"/>
      <c r="D69" s="467"/>
      <c r="E69" s="461" t="s">
        <v>507</v>
      </c>
      <c r="F69" s="557">
        <f>SUM(F63:F68)</f>
        <v>720000</v>
      </c>
      <c r="G69" s="468"/>
      <c r="H69" s="931"/>
      <c r="I69" s="947"/>
      <c r="J69" s="948"/>
      <c r="K69" s="949"/>
      <c r="L69" s="469"/>
      <c r="M69" s="452"/>
      <c r="N69" s="454"/>
      <c r="O69" s="454"/>
      <c r="P69" s="454"/>
      <c r="Q69" s="454"/>
      <c r="R69" s="454"/>
      <c r="S69" s="454"/>
      <c r="T69" s="454"/>
      <c r="U69" s="454"/>
      <c r="V69" s="454"/>
      <c r="W69" s="454"/>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row>
    <row r="70" spans="1:45" s="453" customFormat="1" ht="15" customHeight="1">
      <c r="A70" s="470"/>
      <c r="B70" s="471"/>
      <c r="C70" s="471"/>
      <c r="D70" s="472"/>
      <c r="E70" s="473"/>
      <c r="F70" s="558"/>
      <c r="G70" s="474"/>
      <c r="H70" s="471"/>
      <c r="I70" s="471"/>
      <c r="J70" s="475"/>
      <c r="K70" s="475"/>
      <c r="L70" s="468"/>
      <c r="M70" s="452"/>
      <c r="N70" s="454"/>
      <c r="O70" s="454"/>
      <c r="P70" s="454"/>
      <c r="Q70" s="454"/>
      <c r="R70" s="454"/>
      <c r="S70" s="454"/>
      <c r="T70" s="454"/>
      <c r="U70" s="454"/>
      <c r="V70" s="454"/>
      <c r="W70" s="454"/>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row>
    <row r="71" spans="1:45" s="453" customFormat="1" ht="20.25" customHeight="1">
      <c r="A71" s="950" t="s">
        <v>601</v>
      </c>
      <c r="B71" s="951"/>
      <c r="C71" s="951"/>
      <c r="D71" s="951"/>
      <c r="E71" s="951"/>
      <c r="F71" s="952"/>
      <c r="G71" s="951" t="s">
        <v>600</v>
      </c>
      <c r="H71" s="951"/>
      <c r="I71" s="951"/>
      <c r="J71" s="951"/>
      <c r="K71" s="951"/>
      <c r="L71" s="953"/>
      <c r="M71" s="452"/>
      <c r="N71" s="454"/>
      <c r="O71" s="454"/>
      <c r="P71" s="454"/>
      <c r="Q71" s="454"/>
      <c r="R71" s="454"/>
      <c r="S71" s="454"/>
      <c r="T71" s="454"/>
      <c r="U71" s="454"/>
      <c r="V71" s="454"/>
      <c r="W71" s="454"/>
      <c r="X71" s="452"/>
      <c r="Y71" s="452"/>
      <c r="Z71" s="452"/>
      <c r="AA71" s="452"/>
      <c r="AB71" s="452"/>
      <c r="AC71" s="452"/>
      <c r="AD71" s="452"/>
      <c r="AE71" s="452"/>
      <c r="AF71" s="452"/>
      <c r="AG71" s="452"/>
      <c r="AH71" s="452"/>
      <c r="AI71" s="452"/>
      <c r="AJ71" s="452"/>
      <c r="AK71" s="452"/>
      <c r="AL71" s="452"/>
      <c r="AM71" s="452"/>
      <c r="AN71" s="452"/>
      <c r="AO71" s="452"/>
      <c r="AP71" s="452"/>
      <c r="AQ71" s="452"/>
      <c r="AR71" s="452"/>
      <c r="AS71" s="452"/>
    </row>
    <row r="72" spans="1:45" s="453" customFormat="1" ht="18" customHeight="1" thickBot="1">
      <c r="A72" s="476" t="s">
        <v>516</v>
      </c>
      <c r="B72" s="954" t="s">
        <v>515</v>
      </c>
      <c r="C72" s="955"/>
      <c r="D72" s="956" t="s">
        <v>514</v>
      </c>
      <c r="E72" s="957"/>
      <c r="F72" s="477" t="s">
        <v>513</v>
      </c>
      <c r="G72" s="478" t="s">
        <v>516</v>
      </c>
      <c r="H72" s="955" t="s">
        <v>515</v>
      </c>
      <c r="I72" s="955"/>
      <c r="J72" s="956" t="s">
        <v>514</v>
      </c>
      <c r="K72" s="957"/>
      <c r="L72" s="479" t="s">
        <v>513</v>
      </c>
      <c r="M72" s="452"/>
      <c r="N72" s="454"/>
      <c r="O72" s="454"/>
      <c r="P72" s="454"/>
      <c r="Q72" s="454"/>
      <c r="R72" s="454"/>
      <c r="S72" s="454"/>
      <c r="T72" s="454"/>
      <c r="U72" s="454"/>
      <c r="V72" s="454"/>
      <c r="W72" s="454"/>
      <c r="X72" s="452"/>
      <c r="Y72" s="452"/>
      <c r="Z72" s="452"/>
      <c r="AA72" s="452"/>
      <c r="AB72" s="452"/>
      <c r="AC72" s="452"/>
      <c r="AD72" s="452"/>
      <c r="AE72" s="452"/>
      <c r="AF72" s="452"/>
      <c r="AG72" s="452"/>
      <c r="AH72" s="452"/>
      <c r="AI72" s="452"/>
      <c r="AJ72" s="452"/>
      <c r="AK72" s="452"/>
      <c r="AL72" s="452"/>
      <c r="AM72" s="452"/>
      <c r="AN72" s="452"/>
      <c r="AO72" s="452"/>
      <c r="AP72" s="452"/>
      <c r="AQ72" s="452"/>
      <c r="AR72" s="452"/>
      <c r="AS72" s="452"/>
    </row>
    <row r="73" spans="1:45" s="453" customFormat="1" ht="15" customHeight="1" thickTop="1">
      <c r="A73" s="932" t="s">
        <v>599</v>
      </c>
      <c r="B73" s="935" t="s">
        <v>598</v>
      </c>
      <c r="C73" s="936"/>
      <c r="D73" s="937"/>
      <c r="E73" s="938"/>
      <c r="F73" s="463">
        <v>30000</v>
      </c>
      <c r="G73" s="450"/>
      <c r="H73" s="927"/>
      <c r="I73" s="958"/>
      <c r="J73" s="928"/>
      <c r="K73" s="959"/>
      <c r="L73" s="480"/>
      <c r="M73" s="452"/>
      <c r="N73" s="454"/>
      <c r="O73" s="454"/>
      <c r="P73" s="454"/>
      <c r="Q73" s="454"/>
      <c r="R73" s="454"/>
      <c r="S73" s="454"/>
      <c r="T73" s="454"/>
      <c r="U73" s="454"/>
      <c r="V73" s="454"/>
      <c r="W73" s="454"/>
      <c r="X73" s="452"/>
      <c r="Y73" s="452"/>
      <c r="Z73" s="452"/>
      <c r="AA73" s="452"/>
      <c r="AB73" s="452"/>
      <c r="AC73" s="452"/>
      <c r="AD73" s="452"/>
      <c r="AE73" s="452"/>
      <c r="AF73" s="452"/>
      <c r="AG73" s="452"/>
      <c r="AH73" s="452"/>
      <c r="AI73" s="452"/>
      <c r="AJ73" s="452"/>
      <c r="AK73" s="452"/>
      <c r="AL73" s="452"/>
      <c r="AM73" s="452"/>
      <c r="AN73" s="452"/>
      <c r="AO73" s="452"/>
      <c r="AP73" s="452"/>
      <c r="AQ73" s="452"/>
      <c r="AR73" s="452"/>
      <c r="AS73" s="452"/>
    </row>
    <row r="74" spans="1:45" s="453" customFormat="1" ht="15" customHeight="1">
      <c r="A74" s="933"/>
      <c r="B74" s="922"/>
      <c r="C74" s="920"/>
      <c r="D74" s="917"/>
      <c r="E74" s="918"/>
      <c r="F74" s="449"/>
      <c r="G74" s="450"/>
      <c r="H74" s="919"/>
      <c r="I74" s="920"/>
      <c r="J74" s="917"/>
      <c r="K74" s="921"/>
      <c r="L74" s="451"/>
      <c r="M74" s="452"/>
      <c r="N74" s="454"/>
      <c r="O74" s="454"/>
      <c r="P74" s="454"/>
      <c r="Q74" s="454"/>
      <c r="R74" s="454"/>
      <c r="S74" s="454"/>
      <c r="T74" s="454"/>
      <c r="U74" s="454"/>
      <c r="V74" s="454"/>
      <c r="W74" s="454"/>
      <c r="X74" s="452"/>
      <c r="Y74" s="452"/>
      <c r="Z74" s="452"/>
      <c r="AA74" s="452"/>
      <c r="AB74" s="452"/>
      <c r="AC74" s="452"/>
      <c r="AD74" s="452"/>
      <c r="AE74" s="452"/>
      <c r="AF74" s="452"/>
      <c r="AG74" s="452"/>
      <c r="AH74" s="452"/>
      <c r="AI74" s="452"/>
      <c r="AJ74" s="452"/>
      <c r="AK74" s="452"/>
      <c r="AL74" s="452"/>
      <c r="AM74" s="452"/>
      <c r="AN74" s="452"/>
      <c r="AO74" s="452"/>
      <c r="AP74" s="452"/>
      <c r="AQ74" s="452"/>
      <c r="AR74" s="452"/>
      <c r="AS74" s="452"/>
    </row>
    <row r="75" spans="1:45" s="453" customFormat="1" ht="15" customHeight="1">
      <c r="A75" s="934"/>
      <c r="B75" s="945"/>
      <c r="C75" s="946"/>
      <c r="D75" s="960" t="s">
        <v>507</v>
      </c>
      <c r="E75" s="961"/>
      <c r="F75" s="557">
        <f>SUM(F73:F74)</f>
        <v>30000</v>
      </c>
      <c r="G75" s="450"/>
      <c r="H75" s="919"/>
      <c r="I75" s="920"/>
      <c r="J75" s="917"/>
      <c r="K75" s="921"/>
      <c r="L75" s="451"/>
      <c r="M75" s="452"/>
      <c r="N75" s="454"/>
      <c r="O75" s="454"/>
      <c r="P75" s="454"/>
      <c r="Q75" s="454"/>
      <c r="R75" s="454"/>
      <c r="S75" s="454"/>
      <c r="T75" s="454"/>
      <c r="U75" s="454"/>
      <c r="V75" s="454"/>
      <c r="W75" s="454"/>
      <c r="X75" s="452"/>
      <c r="Y75" s="452"/>
      <c r="Z75" s="452"/>
      <c r="AA75" s="452"/>
      <c r="AB75" s="452"/>
      <c r="AC75" s="452"/>
      <c r="AD75" s="452"/>
      <c r="AE75" s="452"/>
      <c r="AF75" s="452"/>
      <c r="AG75" s="452"/>
      <c r="AH75" s="452"/>
      <c r="AI75" s="452"/>
      <c r="AJ75" s="452"/>
      <c r="AK75" s="452"/>
      <c r="AL75" s="452"/>
      <c r="AM75" s="452"/>
      <c r="AN75" s="452"/>
      <c r="AO75" s="452"/>
      <c r="AP75" s="452"/>
      <c r="AQ75" s="452"/>
      <c r="AR75" s="452"/>
      <c r="AS75" s="452"/>
    </row>
    <row r="76" spans="1:45" s="453" customFormat="1" ht="15" customHeight="1">
      <c r="A76" s="932" t="s">
        <v>597</v>
      </c>
      <c r="B76" s="935" t="s">
        <v>596</v>
      </c>
      <c r="C76" s="936"/>
      <c r="D76" s="937" t="s">
        <v>595</v>
      </c>
      <c r="E76" s="938"/>
      <c r="F76" s="463">
        <v>10000</v>
      </c>
      <c r="G76" s="450"/>
      <c r="H76" s="919"/>
      <c r="I76" s="920"/>
      <c r="J76" s="917"/>
      <c r="K76" s="921"/>
      <c r="L76" s="451"/>
      <c r="M76" s="452"/>
      <c r="N76" s="454"/>
      <c r="O76" s="454"/>
      <c r="P76" s="454"/>
      <c r="Q76" s="454"/>
      <c r="R76" s="454"/>
      <c r="S76" s="454"/>
      <c r="T76" s="454"/>
      <c r="U76" s="454"/>
      <c r="V76" s="454"/>
      <c r="W76" s="454"/>
      <c r="X76" s="452"/>
      <c r="Y76" s="452"/>
      <c r="Z76" s="452"/>
      <c r="AA76" s="452"/>
      <c r="AB76" s="452"/>
      <c r="AC76" s="452"/>
      <c r="AD76" s="452"/>
      <c r="AE76" s="452"/>
      <c r="AF76" s="452"/>
      <c r="AG76" s="452"/>
      <c r="AH76" s="452"/>
      <c r="AI76" s="452"/>
      <c r="AJ76" s="452"/>
      <c r="AK76" s="452"/>
      <c r="AL76" s="452"/>
      <c r="AM76" s="452"/>
      <c r="AN76" s="452"/>
      <c r="AO76" s="452"/>
      <c r="AP76" s="452"/>
      <c r="AQ76" s="452"/>
      <c r="AR76" s="452"/>
      <c r="AS76" s="452"/>
    </row>
    <row r="77" spans="1:45" s="453" customFormat="1" ht="15" customHeight="1">
      <c r="A77" s="933"/>
      <c r="B77" s="922" t="s">
        <v>594</v>
      </c>
      <c r="C77" s="919"/>
      <c r="D77" s="917" t="s">
        <v>979</v>
      </c>
      <c r="E77" s="918"/>
      <c r="F77" s="449">
        <v>6000</v>
      </c>
      <c r="G77" s="450"/>
      <c r="H77" s="919"/>
      <c r="I77" s="920"/>
      <c r="J77" s="917"/>
      <c r="K77" s="921"/>
      <c r="L77" s="451"/>
      <c r="M77" s="452"/>
      <c r="N77" s="454"/>
      <c r="O77" s="454"/>
      <c r="P77" s="454"/>
      <c r="Q77" s="454"/>
      <c r="R77" s="454"/>
      <c r="S77" s="454"/>
      <c r="T77" s="454"/>
      <c r="U77" s="454"/>
      <c r="V77" s="454"/>
      <c r="W77" s="454"/>
      <c r="X77" s="452"/>
      <c r="Y77" s="452"/>
      <c r="Z77" s="452"/>
      <c r="AA77" s="452"/>
      <c r="AB77" s="452"/>
      <c r="AC77" s="452"/>
      <c r="AD77" s="452"/>
      <c r="AE77" s="452"/>
      <c r="AF77" s="452"/>
      <c r="AG77" s="452"/>
      <c r="AH77" s="452"/>
      <c r="AI77" s="452"/>
      <c r="AJ77" s="452"/>
      <c r="AK77" s="452"/>
      <c r="AL77" s="452"/>
      <c r="AM77" s="452"/>
      <c r="AN77" s="452"/>
      <c r="AO77" s="452"/>
      <c r="AP77" s="452"/>
      <c r="AQ77" s="452"/>
      <c r="AR77" s="452"/>
      <c r="AS77" s="452"/>
    </row>
    <row r="78" spans="1:45" s="453" customFormat="1" ht="15" customHeight="1">
      <c r="A78" s="933"/>
      <c r="B78" s="922" t="s">
        <v>593</v>
      </c>
      <c r="C78" s="919"/>
      <c r="D78" s="917" t="s">
        <v>592</v>
      </c>
      <c r="E78" s="918"/>
      <c r="F78" s="449">
        <f>10000*3</f>
        <v>30000</v>
      </c>
      <c r="G78" s="450"/>
      <c r="H78" s="919"/>
      <c r="I78" s="920"/>
      <c r="J78" s="917"/>
      <c r="K78" s="921"/>
      <c r="L78" s="451"/>
      <c r="M78" s="452"/>
      <c r="N78" s="454"/>
      <c r="O78" s="454"/>
      <c r="P78" s="454"/>
      <c r="Q78" s="454"/>
      <c r="R78" s="454"/>
      <c r="S78" s="454"/>
      <c r="T78" s="454"/>
      <c r="U78" s="454"/>
      <c r="V78" s="454"/>
      <c r="W78" s="454"/>
      <c r="X78" s="452"/>
      <c r="Y78" s="452"/>
      <c r="Z78" s="452"/>
      <c r="AA78" s="452"/>
      <c r="AB78" s="452"/>
      <c r="AC78" s="452"/>
      <c r="AD78" s="452"/>
      <c r="AE78" s="452"/>
      <c r="AF78" s="452"/>
      <c r="AG78" s="452"/>
      <c r="AH78" s="452"/>
      <c r="AI78" s="452"/>
      <c r="AJ78" s="452"/>
      <c r="AK78" s="452"/>
      <c r="AL78" s="452"/>
      <c r="AM78" s="452"/>
      <c r="AN78" s="452"/>
      <c r="AO78" s="452"/>
      <c r="AP78" s="452"/>
      <c r="AQ78" s="452"/>
      <c r="AR78" s="452"/>
      <c r="AS78" s="452"/>
    </row>
    <row r="79" spans="1:45" s="453" customFormat="1" ht="15" customHeight="1">
      <c r="A79" s="933"/>
      <c r="B79" s="922" t="s">
        <v>591</v>
      </c>
      <c r="C79" s="920"/>
      <c r="D79" s="917"/>
      <c r="E79" s="918"/>
      <c r="F79" s="449">
        <v>5000</v>
      </c>
      <c r="G79" s="450"/>
      <c r="H79" s="919"/>
      <c r="I79" s="920"/>
      <c r="J79" s="917"/>
      <c r="K79" s="921"/>
      <c r="L79" s="451"/>
      <c r="M79" s="452"/>
      <c r="N79" s="454"/>
      <c r="O79" s="454"/>
      <c r="P79" s="454"/>
      <c r="Q79" s="454"/>
      <c r="R79" s="454"/>
      <c r="S79" s="454"/>
      <c r="T79" s="454"/>
      <c r="U79" s="454"/>
      <c r="V79" s="454"/>
      <c r="W79" s="454"/>
      <c r="X79" s="452"/>
      <c r="Y79" s="452"/>
      <c r="Z79" s="452"/>
      <c r="AA79" s="452"/>
      <c r="AB79" s="452"/>
      <c r="AC79" s="452"/>
      <c r="AD79" s="452"/>
      <c r="AE79" s="452"/>
      <c r="AF79" s="452"/>
      <c r="AG79" s="452"/>
      <c r="AH79" s="452"/>
      <c r="AI79" s="452"/>
      <c r="AJ79" s="452"/>
      <c r="AK79" s="452"/>
      <c r="AL79" s="452"/>
      <c r="AM79" s="452"/>
      <c r="AN79" s="452"/>
      <c r="AO79" s="452"/>
      <c r="AP79" s="452"/>
      <c r="AQ79" s="452"/>
      <c r="AR79" s="452"/>
      <c r="AS79" s="452"/>
    </row>
    <row r="80" spans="1:45" s="453" customFormat="1" ht="15" customHeight="1">
      <c r="A80" s="933"/>
      <c r="B80" s="922"/>
      <c r="C80" s="919"/>
      <c r="D80" s="917"/>
      <c r="E80" s="918"/>
      <c r="F80" s="449"/>
      <c r="G80" s="450"/>
      <c r="H80" s="919"/>
      <c r="I80" s="920"/>
      <c r="J80" s="917"/>
      <c r="K80" s="921"/>
      <c r="L80" s="451"/>
      <c r="M80" s="452"/>
      <c r="N80" s="454"/>
      <c r="O80" s="454"/>
      <c r="P80" s="454"/>
      <c r="Q80" s="454"/>
      <c r="R80" s="454"/>
      <c r="S80" s="454"/>
      <c r="T80" s="454"/>
      <c r="U80" s="454"/>
      <c r="V80" s="454"/>
      <c r="W80" s="454"/>
      <c r="X80" s="452"/>
      <c r="Y80" s="452"/>
      <c r="Z80" s="452"/>
      <c r="AA80" s="452"/>
      <c r="AB80" s="452"/>
      <c r="AC80" s="452"/>
      <c r="AD80" s="452"/>
      <c r="AE80" s="452"/>
      <c r="AF80" s="452"/>
      <c r="AG80" s="452"/>
      <c r="AH80" s="452"/>
      <c r="AI80" s="452"/>
      <c r="AJ80" s="452"/>
      <c r="AK80" s="452"/>
      <c r="AL80" s="452"/>
      <c r="AM80" s="452"/>
      <c r="AN80" s="452"/>
      <c r="AO80" s="452"/>
      <c r="AP80" s="452"/>
      <c r="AQ80" s="452"/>
      <c r="AR80" s="452"/>
      <c r="AS80" s="452"/>
    </row>
    <row r="81" spans="1:45" s="453" customFormat="1" ht="15" customHeight="1">
      <c r="A81" s="933"/>
      <c r="B81" s="922"/>
      <c r="C81" s="920"/>
      <c r="D81" s="917"/>
      <c r="E81" s="918"/>
      <c r="F81" s="449"/>
      <c r="G81" s="450"/>
      <c r="H81" s="919"/>
      <c r="I81" s="920"/>
      <c r="J81" s="917"/>
      <c r="K81" s="921"/>
      <c r="L81" s="451"/>
      <c r="M81" s="452"/>
      <c r="N81" s="454"/>
      <c r="O81" s="454"/>
      <c r="P81" s="454"/>
      <c r="Q81" s="454"/>
      <c r="R81" s="454"/>
      <c r="S81" s="454"/>
      <c r="T81" s="454"/>
      <c r="U81" s="454"/>
      <c r="V81" s="454"/>
      <c r="W81" s="454"/>
      <c r="X81" s="452"/>
      <c r="Y81" s="452"/>
      <c r="Z81" s="452"/>
      <c r="AA81" s="452"/>
      <c r="AB81" s="452"/>
      <c r="AC81" s="452"/>
      <c r="AD81" s="452"/>
      <c r="AE81" s="452"/>
      <c r="AF81" s="452"/>
      <c r="AG81" s="452"/>
      <c r="AH81" s="452"/>
      <c r="AI81" s="452"/>
      <c r="AJ81" s="452"/>
      <c r="AK81" s="452"/>
      <c r="AL81" s="452"/>
      <c r="AM81" s="452"/>
      <c r="AN81" s="452"/>
      <c r="AO81" s="452"/>
      <c r="AP81" s="452"/>
      <c r="AQ81" s="452"/>
      <c r="AR81" s="452"/>
      <c r="AS81" s="452"/>
    </row>
    <row r="82" spans="1:45" s="453" customFormat="1" ht="15" customHeight="1">
      <c r="A82" s="934"/>
      <c r="B82" s="945"/>
      <c r="C82" s="946"/>
      <c r="D82" s="960" t="s">
        <v>507</v>
      </c>
      <c r="E82" s="961"/>
      <c r="F82" s="557">
        <f>SUM(F76:F81)</f>
        <v>51000</v>
      </c>
      <c r="G82" s="450"/>
      <c r="H82" s="919"/>
      <c r="I82" s="920"/>
      <c r="J82" s="917"/>
      <c r="K82" s="921"/>
      <c r="L82" s="451"/>
      <c r="M82" s="452"/>
      <c r="N82" s="454"/>
      <c r="O82" s="454"/>
      <c r="P82" s="454"/>
      <c r="Q82" s="454"/>
      <c r="R82" s="454"/>
      <c r="S82" s="454"/>
      <c r="T82" s="454"/>
      <c r="U82" s="454"/>
      <c r="V82" s="454"/>
      <c r="W82" s="454"/>
      <c r="X82" s="452"/>
      <c r="Y82" s="452"/>
      <c r="Z82" s="452"/>
      <c r="AA82" s="452"/>
      <c r="AB82" s="452"/>
      <c r="AC82" s="452"/>
      <c r="AD82" s="452"/>
      <c r="AE82" s="452"/>
      <c r="AF82" s="452"/>
      <c r="AG82" s="452"/>
      <c r="AH82" s="452"/>
      <c r="AI82" s="452"/>
      <c r="AJ82" s="452"/>
      <c r="AK82" s="452"/>
      <c r="AL82" s="452"/>
      <c r="AM82" s="452"/>
      <c r="AN82" s="452"/>
      <c r="AO82" s="452"/>
      <c r="AP82" s="452"/>
      <c r="AQ82" s="452"/>
      <c r="AR82" s="452"/>
      <c r="AS82" s="452"/>
    </row>
    <row r="83" spans="1:45" s="452" customFormat="1" ht="15" customHeight="1">
      <c r="A83" s="932" t="s">
        <v>590</v>
      </c>
      <c r="B83" s="941" t="s">
        <v>589</v>
      </c>
      <c r="C83" s="942"/>
      <c r="D83" s="943" t="s">
        <v>588</v>
      </c>
      <c r="E83" s="944"/>
      <c r="F83" s="466">
        <f>5000*55</f>
        <v>275000</v>
      </c>
      <c r="G83" s="456"/>
      <c r="H83" s="919"/>
      <c r="I83" s="920"/>
      <c r="J83" s="917"/>
      <c r="K83" s="921"/>
      <c r="L83" s="451"/>
      <c r="N83" s="454"/>
      <c r="O83" s="454"/>
      <c r="P83" s="454"/>
      <c r="Q83" s="454"/>
      <c r="R83" s="454"/>
      <c r="S83" s="454"/>
      <c r="T83" s="454"/>
      <c r="U83" s="454"/>
      <c r="V83" s="454"/>
      <c r="W83" s="454"/>
    </row>
    <row r="84" spans="1:45" s="452" customFormat="1" ht="15" customHeight="1">
      <c r="A84" s="933"/>
      <c r="B84" s="922" t="s">
        <v>587</v>
      </c>
      <c r="C84" s="920"/>
      <c r="D84" s="917" t="s">
        <v>586</v>
      </c>
      <c r="E84" s="918"/>
      <c r="F84" s="449">
        <f>10000*4</f>
        <v>40000</v>
      </c>
      <c r="G84" s="456"/>
      <c r="H84" s="919"/>
      <c r="I84" s="920"/>
      <c r="J84" s="917"/>
      <c r="K84" s="921"/>
      <c r="L84" s="451"/>
      <c r="N84" s="454"/>
      <c r="O84" s="454"/>
      <c r="P84" s="454"/>
      <c r="Q84" s="454"/>
      <c r="R84" s="454"/>
      <c r="S84" s="454"/>
      <c r="T84" s="454"/>
      <c r="U84" s="454"/>
      <c r="V84" s="454"/>
      <c r="W84" s="454"/>
    </row>
    <row r="85" spans="1:45" s="452" customFormat="1" ht="15" customHeight="1">
      <c r="A85" s="933"/>
      <c r="B85" s="922" t="s">
        <v>793</v>
      </c>
      <c r="C85" s="920"/>
      <c r="D85" s="917" t="s">
        <v>792</v>
      </c>
      <c r="E85" s="918"/>
      <c r="F85" s="449">
        <f>2000*1</f>
        <v>2000</v>
      </c>
      <c r="G85" s="456"/>
      <c r="H85" s="919"/>
      <c r="I85" s="920"/>
      <c r="J85" s="917"/>
      <c r="K85" s="921"/>
      <c r="L85" s="451"/>
      <c r="N85" s="454"/>
      <c r="O85" s="454"/>
      <c r="P85" s="454"/>
      <c r="Q85" s="454"/>
      <c r="R85" s="454"/>
      <c r="S85" s="454"/>
      <c r="T85" s="454"/>
      <c r="U85" s="454"/>
      <c r="V85" s="454"/>
      <c r="W85" s="454"/>
    </row>
    <row r="86" spans="1:45" s="452" customFormat="1" ht="15" customHeight="1">
      <c r="A86" s="933"/>
      <c r="B86" s="922" t="s">
        <v>585</v>
      </c>
      <c r="C86" s="920"/>
      <c r="D86" s="917" t="s">
        <v>584</v>
      </c>
      <c r="E86" s="918"/>
      <c r="F86" s="449">
        <v>30000</v>
      </c>
      <c r="G86" s="456"/>
      <c r="H86" s="919"/>
      <c r="I86" s="920"/>
      <c r="J86" s="917"/>
      <c r="K86" s="921"/>
      <c r="L86" s="451"/>
      <c r="N86" s="454"/>
      <c r="O86" s="454"/>
      <c r="P86" s="454"/>
      <c r="Q86" s="454"/>
      <c r="R86" s="454"/>
      <c r="S86" s="454"/>
      <c r="T86" s="454"/>
      <c r="U86" s="454"/>
      <c r="V86" s="454"/>
      <c r="W86" s="454"/>
    </row>
    <row r="87" spans="1:45" s="452" customFormat="1" ht="15" customHeight="1">
      <c r="A87" s="933"/>
      <c r="B87" s="922" t="s">
        <v>583</v>
      </c>
      <c r="C87" s="920"/>
      <c r="D87" s="917" t="s">
        <v>794</v>
      </c>
      <c r="E87" s="918"/>
      <c r="F87" s="481">
        <f>55*1000</f>
        <v>55000</v>
      </c>
      <c r="G87" s="456"/>
      <c r="H87" s="919"/>
      <c r="I87" s="920"/>
      <c r="J87" s="917"/>
      <c r="K87" s="921"/>
      <c r="L87" s="451"/>
      <c r="N87" s="454"/>
      <c r="O87" s="454"/>
      <c r="P87" s="454"/>
      <c r="Q87" s="454"/>
      <c r="R87" s="454"/>
      <c r="S87" s="454"/>
      <c r="T87" s="454"/>
      <c r="U87" s="454"/>
      <c r="V87" s="454"/>
      <c r="W87" s="454"/>
    </row>
    <row r="88" spans="1:45" s="452" customFormat="1" ht="15" customHeight="1">
      <c r="A88" s="933"/>
      <c r="B88" s="922" t="s">
        <v>582</v>
      </c>
      <c r="C88" s="920"/>
      <c r="D88" s="917" t="s">
        <v>795</v>
      </c>
      <c r="E88" s="918"/>
      <c r="F88" s="449">
        <v>40000</v>
      </c>
      <c r="G88" s="456"/>
      <c r="H88" s="919"/>
      <c r="I88" s="920"/>
      <c r="J88" s="917"/>
      <c r="K88" s="921"/>
      <c r="L88" s="451"/>
      <c r="N88" s="454"/>
      <c r="O88" s="454"/>
      <c r="P88" s="454"/>
      <c r="Q88" s="454"/>
      <c r="R88" s="454"/>
      <c r="S88" s="454"/>
      <c r="T88" s="454"/>
      <c r="U88" s="454"/>
      <c r="V88" s="454"/>
      <c r="W88" s="454"/>
    </row>
    <row r="89" spans="1:45" s="452" customFormat="1" ht="15" customHeight="1">
      <c r="A89" s="933"/>
      <c r="B89" s="922"/>
      <c r="C89" s="920"/>
      <c r="D89" s="917"/>
      <c r="E89" s="918"/>
      <c r="F89" s="449"/>
      <c r="G89" s="456"/>
      <c r="H89" s="919"/>
      <c r="I89" s="920"/>
      <c r="J89" s="917"/>
      <c r="K89" s="921"/>
      <c r="L89" s="451"/>
      <c r="S89" s="454"/>
      <c r="T89" s="454"/>
      <c r="U89" s="454"/>
      <c r="V89" s="454"/>
      <c r="W89" s="454"/>
    </row>
    <row r="90" spans="1:45" s="452" customFormat="1" ht="15" customHeight="1">
      <c r="A90" s="933"/>
      <c r="B90" s="922"/>
      <c r="C90" s="920"/>
      <c r="D90" s="917"/>
      <c r="E90" s="918"/>
      <c r="F90" s="449"/>
      <c r="G90" s="456"/>
      <c r="H90" s="919"/>
      <c r="I90" s="920"/>
      <c r="J90" s="917"/>
      <c r="K90" s="921"/>
      <c r="L90" s="451"/>
      <c r="N90" s="454"/>
      <c r="O90" s="454"/>
      <c r="P90" s="454"/>
      <c r="Q90" s="454"/>
      <c r="R90" s="454"/>
      <c r="S90" s="454"/>
      <c r="T90" s="454"/>
      <c r="U90" s="454"/>
      <c r="V90" s="454"/>
      <c r="W90" s="454"/>
      <c r="X90" s="454"/>
    </row>
    <row r="91" spans="1:45" s="452" customFormat="1" ht="15" customHeight="1">
      <c r="A91" s="933"/>
      <c r="B91" s="922"/>
      <c r="C91" s="920"/>
      <c r="D91" s="917"/>
      <c r="E91" s="918"/>
      <c r="F91" s="449"/>
      <c r="G91" s="456"/>
      <c r="H91" s="919"/>
      <c r="I91" s="920"/>
      <c r="J91" s="917"/>
      <c r="K91" s="921"/>
      <c r="L91" s="451"/>
      <c r="N91" s="454"/>
      <c r="O91" s="454"/>
      <c r="P91" s="454"/>
      <c r="Q91" s="454"/>
      <c r="R91" s="454"/>
      <c r="S91" s="454"/>
      <c r="T91" s="454"/>
      <c r="U91" s="454"/>
      <c r="V91" s="454"/>
      <c r="W91" s="454"/>
      <c r="X91" s="454"/>
    </row>
    <row r="92" spans="1:45" s="452" customFormat="1" ht="15" customHeight="1">
      <c r="A92" s="933"/>
      <c r="B92" s="922"/>
      <c r="C92" s="920"/>
      <c r="D92" s="917"/>
      <c r="E92" s="918"/>
      <c r="F92" s="449"/>
      <c r="G92" s="456"/>
      <c r="H92" s="919"/>
      <c r="I92" s="920"/>
      <c r="J92" s="917"/>
      <c r="K92" s="921"/>
      <c r="L92" s="451"/>
      <c r="N92" s="454"/>
      <c r="O92" s="454"/>
      <c r="P92" s="454"/>
      <c r="Q92" s="454"/>
      <c r="R92" s="454"/>
      <c r="S92" s="454"/>
      <c r="T92" s="454"/>
      <c r="U92" s="454"/>
      <c r="V92" s="454"/>
      <c r="W92" s="454"/>
      <c r="X92" s="454"/>
    </row>
    <row r="93" spans="1:45" s="452" customFormat="1" ht="15" customHeight="1">
      <c r="A93" s="934"/>
      <c r="B93" s="945"/>
      <c r="C93" s="946"/>
      <c r="D93" s="960" t="s">
        <v>507</v>
      </c>
      <c r="E93" s="961"/>
      <c r="F93" s="557">
        <f>SUM(F83:F92)</f>
        <v>442000</v>
      </c>
      <c r="G93" s="456"/>
      <c r="H93" s="919"/>
      <c r="I93" s="920"/>
      <c r="J93" s="917"/>
      <c r="K93" s="921"/>
      <c r="L93" s="451"/>
      <c r="N93" s="454"/>
      <c r="O93" s="454"/>
      <c r="P93" s="454"/>
      <c r="Q93" s="454"/>
      <c r="R93" s="454"/>
      <c r="S93" s="454"/>
      <c r="T93" s="454"/>
      <c r="U93" s="454"/>
      <c r="V93" s="454"/>
      <c r="W93" s="454"/>
      <c r="X93" s="454"/>
    </row>
    <row r="94" spans="1:45" s="452" customFormat="1" ht="15" customHeight="1">
      <c r="A94" s="932" t="s">
        <v>581</v>
      </c>
      <c r="B94" s="935" t="s">
        <v>580</v>
      </c>
      <c r="C94" s="936"/>
      <c r="D94" s="937"/>
      <c r="E94" s="938"/>
      <c r="F94" s="463">
        <v>10000</v>
      </c>
      <c r="G94" s="456"/>
      <c r="H94" s="919"/>
      <c r="I94" s="920"/>
      <c r="J94" s="917"/>
      <c r="K94" s="963"/>
      <c r="L94" s="482"/>
      <c r="N94" s="454"/>
      <c r="O94" s="454"/>
      <c r="P94" s="454"/>
      <c r="Q94" s="454"/>
      <c r="R94" s="454"/>
      <c r="S94" s="454"/>
      <c r="T94" s="454"/>
      <c r="U94" s="454"/>
      <c r="V94" s="454"/>
      <c r="W94" s="454"/>
      <c r="X94" s="454"/>
    </row>
    <row r="95" spans="1:45" s="452" customFormat="1" ht="15" customHeight="1">
      <c r="A95" s="933"/>
      <c r="B95" s="922" t="s">
        <v>579</v>
      </c>
      <c r="C95" s="919"/>
      <c r="D95" s="917" t="s">
        <v>578</v>
      </c>
      <c r="E95" s="918"/>
      <c r="F95" s="449">
        <f>8*120*2</f>
        <v>1920</v>
      </c>
      <c r="G95" s="456"/>
      <c r="H95" s="919"/>
      <c r="I95" s="920"/>
      <c r="J95" s="917"/>
      <c r="K95" s="962"/>
      <c r="L95" s="456"/>
      <c r="M95" s="483"/>
      <c r="N95" s="484"/>
      <c r="O95" s="484"/>
      <c r="P95" s="484"/>
      <c r="Q95" s="484"/>
      <c r="R95" s="484"/>
      <c r="S95" s="484"/>
      <c r="T95" s="484"/>
      <c r="U95" s="454"/>
      <c r="V95" s="454"/>
      <c r="W95" s="454"/>
    </row>
    <row r="96" spans="1:45" s="452" customFormat="1" ht="15" customHeight="1">
      <c r="A96" s="933"/>
      <c r="B96" s="922" t="s">
        <v>577</v>
      </c>
      <c r="C96" s="919"/>
      <c r="D96" s="917" t="s">
        <v>576</v>
      </c>
      <c r="E96" s="918"/>
      <c r="F96" s="449">
        <f>15000*3</f>
        <v>45000</v>
      </c>
      <c r="G96" s="456"/>
      <c r="H96" s="919"/>
      <c r="I96" s="920"/>
      <c r="J96" s="917"/>
      <c r="K96" s="962"/>
      <c r="L96" s="456"/>
      <c r="N96" s="454"/>
      <c r="O96" s="454"/>
      <c r="P96" s="454"/>
      <c r="Q96" s="454"/>
      <c r="R96" s="454"/>
      <c r="S96" s="454"/>
      <c r="T96" s="454"/>
      <c r="U96" s="454"/>
      <c r="V96" s="454"/>
      <c r="W96" s="454"/>
    </row>
    <row r="97" spans="1:45" s="452" customFormat="1" ht="15" customHeight="1">
      <c r="A97" s="933"/>
      <c r="B97" s="922" t="s">
        <v>575</v>
      </c>
      <c r="C97" s="920"/>
      <c r="D97" s="917" t="s">
        <v>574</v>
      </c>
      <c r="E97" s="918"/>
      <c r="F97" s="449">
        <f>5000*1</f>
        <v>5000</v>
      </c>
      <c r="G97" s="456"/>
      <c r="H97" s="919"/>
      <c r="I97" s="920"/>
      <c r="J97" s="917"/>
      <c r="K97" s="962"/>
      <c r="L97" s="456"/>
      <c r="M97" s="483"/>
      <c r="N97" s="484"/>
      <c r="O97" s="484"/>
      <c r="P97" s="484"/>
      <c r="Q97" s="484"/>
      <c r="R97" s="484"/>
      <c r="S97" s="484"/>
      <c r="T97" s="484"/>
      <c r="U97" s="454"/>
      <c r="V97" s="454"/>
      <c r="W97" s="454"/>
    </row>
    <row r="98" spans="1:45" s="452" customFormat="1" ht="15" customHeight="1">
      <c r="A98" s="933"/>
      <c r="B98" s="922"/>
      <c r="C98" s="920"/>
      <c r="D98" s="917"/>
      <c r="E98" s="918"/>
      <c r="F98" s="449"/>
      <c r="G98" s="456"/>
      <c r="H98" s="919"/>
      <c r="I98" s="920"/>
      <c r="J98" s="917"/>
      <c r="K98" s="959"/>
      <c r="L98" s="480"/>
      <c r="N98" s="454"/>
      <c r="O98" s="454"/>
      <c r="P98" s="454"/>
      <c r="Q98" s="454"/>
      <c r="R98" s="454"/>
      <c r="S98" s="454"/>
      <c r="T98" s="454"/>
      <c r="U98" s="454"/>
      <c r="V98" s="454"/>
      <c r="W98" s="454"/>
    </row>
    <row r="99" spans="1:45" s="452" customFormat="1" ht="15" customHeight="1">
      <c r="A99" s="933"/>
      <c r="B99" s="922"/>
      <c r="C99" s="919"/>
      <c r="D99" s="917"/>
      <c r="E99" s="918"/>
      <c r="F99" s="449"/>
      <c r="G99" s="456"/>
      <c r="H99" s="919"/>
      <c r="I99" s="920"/>
      <c r="J99" s="917"/>
      <c r="K99" s="921"/>
      <c r="L99" s="451"/>
      <c r="N99" s="454"/>
      <c r="O99" s="454"/>
      <c r="P99" s="454"/>
      <c r="Q99" s="454"/>
      <c r="R99" s="454"/>
      <c r="S99" s="454"/>
      <c r="T99" s="454"/>
      <c r="U99" s="454"/>
      <c r="V99" s="454"/>
      <c r="W99" s="454"/>
    </row>
    <row r="100" spans="1:45" s="452" customFormat="1" ht="15" customHeight="1">
      <c r="A100" s="933"/>
      <c r="B100" s="922"/>
      <c r="C100" s="919"/>
      <c r="D100" s="917"/>
      <c r="E100" s="918"/>
      <c r="F100" s="449"/>
      <c r="G100" s="456"/>
      <c r="H100" s="919"/>
      <c r="I100" s="920"/>
      <c r="J100" s="917"/>
      <c r="K100" s="921"/>
      <c r="L100" s="451"/>
      <c r="N100" s="454"/>
      <c r="O100" s="454"/>
      <c r="P100" s="454"/>
      <c r="Q100" s="454"/>
      <c r="R100" s="454"/>
      <c r="S100" s="454"/>
      <c r="T100" s="454"/>
      <c r="U100" s="454"/>
      <c r="V100" s="454"/>
      <c r="W100" s="454"/>
    </row>
    <row r="101" spans="1:45" s="452" customFormat="1" ht="15" customHeight="1">
      <c r="A101" s="934"/>
      <c r="B101" s="945"/>
      <c r="C101" s="946"/>
      <c r="D101" s="960" t="s">
        <v>507</v>
      </c>
      <c r="E101" s="961"/>
      <c r="F101" s="557">
        <f>SUM(F94:F100)</f>
        <v>61920</v>
      </c>
      <c r="G101" s="456"/>
      <c r="H101" s="919"/>
      <c r="I101" s="920"/>
      <c r="J101" s="917"/>
      <c r="K101" s="921"/>
      <c r="L101" s="451"/>
      <c r="N101" s="454"/>
      <c r="O101" s="454"/>
      <c r="P101" s="454"/>
      <c r="Q101" s="454"/>
      <c r="R101" s="454"/>
      <c r="S101" s="454"/>
      <c r="T101" s="454"/>
      <c r="U101" s="454"/>
      <c r="V101" s="454"/>
      <c r="W101" s="454"/>
    </row>
    <row r="102" spans="1:45" s="452" customFormat="1" ht="15" customHeight="1">
      <c r="A102" s="932" t="s">
        <v>540</v>
      </c>
      <c r="B102" s="935"/>
      <c r="C102" s="936"/>
      <c r="D102" s="937"/>
      <c r="E102" s="938"/>
      <c r="F102" s="485">
        <v>399438</v>
      </c>
      <c r="G102" s="456"/>
      <c r="H102" s="919"/>
      <c r="I102" s="920"/>
      <c r="J102" s="917"/>
      <c r="K102" s="921"/>
      <c r="L102" s="451"/>
      <c r="N102" s="454"/>
      <c r="O102" s="454"/>
      <c r="P102" s="454"/>
      <c r="Q102" s="454"/>
      <c r="R102" s="454"/>
      <c r="S102" s="454"/>
      <c r="T102" s="454"/>
      <c r="U102" s="454"/>
      <c r="V102" s="454"/>
      <c r="W102" s="454"/>
    </row>
    <row r="103" spans="1:45" s="452" customFormat="1" ht="15" customHeight="1">
      <c r="A103" s="933"/>
      <c r="B103" s="922"/>
      <c r="C103" s="919"/>
      <c r="D103" s="917"/>
      <c r="E103" s="918"/>
      <c r="F103" s="449"/>
      <c r="G103" s="456"/>
      <c r="H103" s="919"/>
      <c r="I103" s="920"/>
      <c r="J103" s="917"/>
      <c r="K103" s="921"/>
      <c r="L103" s="451"/>
      <c r="N103" s="454"/>
      <c r="O103" s="454"/>
      <c r="P103" s="454"/>
      <c r="Q103" s="454"/>
      <c r="R103" s="454"/>
      <c r="S103" s="454"/>
      <c r="T103" s="454"/>
      <c r="U103" s="454"/>
      <c r="V103" s="454"/>
      <c r="W103" s="454"/>
    </row>
    <row r="104" spans="1:45" s="452" customFormat="1" ht="15" customHeight="1" thickBot="1">
      <c r="A104" s="989"/>
      <c r="B104" s="987"/>
      <c r="C104" s="988"/>
      <c r="D104" s="973" t="s">
        <v>507</v>
      </c>
      <c r="E104" s="974"/>
      <c r="F104" s="559">
        <f>SUM(F102:F103)</f>
        <v>399438</v>
      </c>
      <c r="G104" s="486"/>
      <c r="H104" s="975"/>
      <c r="I104" s="976"/>
      <c r="J104" s="977"/>
      <c r="K104" s="978"/>
      <c r="L104" s="487"/>
      <c r="N104" s="454"/>
      <c r="O104" s="454"/>
      <c r="P104" s="454"/>
      <c r="Q104" s="454"/>
      <c r="R104" s="454"/>
      <c r="S104" s="454"/>
      <c r="T104" s="454"/>
      <c r="U104" s="454"/>
      <c r="V104" s="454"/>
      <c r="W104" s="454"/>
    </row>
    <row r="105" spans="1:45" s="452" customFormat="1" ht="15" customHeight="1" thickTop="1">
      <c r="A105" s="964" t="s">
        <v>573</v>
      </c>
      <c r="B105" s="979"/>
      <c r="C105" s="980"/>
      <c r="D105" s="981"/>
      <c r="E105" s="982"/>
      <c r="F105" s="488"/>
      <c r="G105" s="964" t="s">
        <v>572</v>
      </c>
      <c r="H105" s="979"/>
      <c r="I105" s="980"/>
      <c r="J105" s="981"/>
      <c r="K105" s="982"/>
      <c r="L105" s="489"/>
      <c r="N105" s="454"/>
      <c r="O105" s="454"/>
      <c r="P105" s="454"/>
      <c r="Q105" s="454"/>
      <c r="R105" s="454"/>
      <c r="S105" s="454"/>
      <c r="T105" s="454"/>
      <c r="U105" s="454"/>
      <c r="V105" s="454"/>
      <c r="W105" s="454"/>
    </row>
    <row r="106" spans="1:45" s="452" customFormat="1" ht="15" customHeight="1">
      <c r="A106" s="965"/>
      <c r="B106" s="983"/>
      <c r="C106" s="984"/>
      <c r="D106" s="985"/>
      <c r="E106" s="986" t="s">
        <v>507</v>
      </c>
      <c r="F106" s="560">
        <f>+F10+F19+F24+F33+F37+F48+F51+F57+F62+F69+F75+F82+F93+F101+F104</f>
        <v>7518000</v>
      </c>
      <c r="G106" s="965"/>
      <c r="H106" s="983"/>
      <c r="I106" s="984"/>
      <c r="J106" s="985"/>
      <c r="K106" s="986" t="s">
        <v>507</v>
      </c>
      <c r="L106" s="561">
        <f>+L7+L16+L19+L22+L25+L29+L33</f>
        <v>7518000</v>
      </c>
      <c r="N106" s="454"/>
      <c r="O106" s="454"/>
      <c r="P106" s="454"/>
      <c r="Q106" s="454"/>
      <c r="R106" s="454"/>
      <c r="S106" s="454"/>
      <c r="T106" s="454"/>
      <c r="U106" s="454"/>
      <c r="V106" s="454"/>
      <c r="W106" s="454"/>
    </row>
    <row r="107" spans="1:45" s="452" customFormat="1" ht="15" customHeight="1">
      <c r="A107" s="562"/>
      <c r="B107" s="490"/>
      <c r="C107" s="490"/>
      <c r="D107" s="491"/>
      <c r="E107" s="491"/>
      <c r="F107" s="483"/>
      <c r="G107" s="562"/>
      <c r="H107" s="490"/>
      <c r="I107" s="490"/>
      <c r="J107" s="491"/>
      <c r="K107" s="491"/>
      <c r="L107" s="483"/>
      <c r="N107" s="454"/>
      <c r="O107" s="454"/>
      <c r="P107" s="454"/>
      <c r="Q107" s="454"/>
      <c r="R107" s="454"/>
      <c r="S107" s="454"/>
      <c r="T107" s="454"/>
      <c r="U107" s="454"/>
      <c r="V107" s="454"/>
      <c r="W107" s="454"/>
    </row>
    <row r="108" spans="1:45" s="452" customFormat="1" ht="21" customHeight="1">
      <c r="A108" s="563" t="s">
        <v>571</v>
      </c>
      <c r="E108" s="492"/>
      <c r="N108" s="454"/>
      <c r="O108" s="454"/>
      <c r="P108" s="454"/>
      <c r="Q108" s="454"/>
      <c r="R108" s="454"/>
      <c r="S108" s="454"/>
      <c r="T108" s="454"/>
      <c r="U108" s="454"/>
      <c r="V108" s="454"/>
      <c r="W108" s="454"/>
    </row>
    <row r="109" spans="1:45" s="452" customFormat="1" ht="20.25" customHeight="1">
      <c r="A109" s="1005" t="s">
        <v>570</v>
      </c>
      <c r="B109" s="1006"/>
      <c r="C109" s="1006"/>
      <c r="D109" s="1006"/>
      <c r="E109" s="1006"/>
      <c r="F109" s="1006"/>
      <c r="G109" s="1005" t="s">
        <v>569</v>
      </c>
      <c r="H109" s="1006"/>
      <c r="I109" s="1006"/>
      <c r="J109" s="1006"/>
      <c r="K109" s="1006"/>
      <c r="L109" s="1007"/>
      <c r="N109" s="454"/>
      <c r="O109" s="454"/>
      <c r="P109" s="454"/>
      <c r="Q109" s="454"/>
      <c r="R109" s="454"/>
      <c r="S109" s="454"/>
      <c r="T109" s="454"/>
      <c r="U109" s="454"/>
      <c r="V109" s="454"/>
      <c r="W109" s="454"/>
    </row>
    <row r="110" spans="1:45" s="453" customFormat="1" ht="18" customHeight="1" thickBot="1">
      <c r="A110" s="493" t="s">
        <v>516</v>
      </c>
      <c r="B110" s="1008" t="s">
        <v>515</v>
      </c>
      <c r="C110" s="1009"/>
      <c r="D110" s="1010" t="s">
        <v>514</v>
      </c>
      <c r="E110" s="1011"/>
      <c r="F110" s="494" t="s">
        <v>513</v>
      </c>
      <c r="G110" s="493" t="s">
        <v>516</v>
      </c>
      <c r="H110" s="1008" t="s">
        <v>515</v>
      </c>
      <c r="I110" s="1009"/>
      <c r="J110" s="1010" t="s">
        <v>514</v>
      </c>
      <c r="K110" s="1011"/>
      <c r="L110" s="493" t="s">
        <v>513</v>
      </c>
      <c r="M110" s="452"/>
      <c r="N110" s="454"/>
      <c r="O110" s="454"/>
      <c r="P110" s="454"/>
      <c r="Q110" s="454"/>
      <c r="R110" s="454"/>
      <c r="S110" s="454"/>
      <c r="T110" s="454"/>
      <c r="U110" s="454"/>
      <c r="V110" s="454"/>
      <c r="W110" s="454"/>
      <c r="X110" s="452"/>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row>
    <row r="111" spans="1:45" s="452" customFormat="1" ht="15" customHeight="1" thickTop="1">
      <c r="A111" s="495"/>
      <c r="B111" s="994" t="s">
        <v>568</v>
      </c>
      <c r="C111" s="995"/>
      <c r="D111" s="996" t="s">
        <v>567</v>
      </c>
      <c r="E111" s="997"/>
      <c r="F111" s="496">
        <v>20000</v>
      </c>
      <c r="G111" s="998" t="s">
        <v>566</v>
      </c>
      <c r="H111" s="1001" t="s">
        <v>565</v>
      </c>
      <c r="I111" s="1002"/>
      <c r="J111" s="1003"/>
      <c r="K111" s="1004"/>
      <c r="L111" s="497">
        <v>1600000</v>
      </c>
      <c r="N111" s="454"/>
      <c r="O111" s="454"/>
      <c r="P111" s="454"/>
      <c r="Q111" s="454"/>
      <c r="R111" s="454"/>
      <c r="S111" s="454"/>
      <c r="T111" s="454"/>
      <c r="U111" s="454"/>
      <c r="V111" s="454"/>
      <c r="W111" s="454"/>
    </row>
    <row r="112" spans="1:45" s="452" customFormat="1" ht="15" customHeight="1">
      <c r="A112" s="495"/>
      <c r="B112" s="972" t="s">
        <v>564</v>
      </c>
      <c r="C112" s="969"/>
      <c r="D112" s="966" t="s">
        <v>563</v>
      </c>
      <c r="E112" s="967"/>
      <c r="F112" s="481">
        <f>20*120*3</f>
        <v>7200</v>
      </c>
      <c r="G112" s="999"/>
      <c r="H112" s="968"/>
      <c r="I112" s="969"/>
      <c r="J112" s="970"/>
      <c r="K112" s="971"/>
      <c r="L112" s="498"/>
      <c r="N112" s="454"/>
      <c r="O112" s="454"/>
      <c r="P112" s="454"/>
      <c r="Q112" s="454"/>
      <c r="R112" s="454"/>
      <c r="S112" s="454"/>
      <c r="T112" s="454"/>
      <c r="U112" s="454"/>
      <c r="V112" s="454"/>
      <c r="W112" s="454"/>
    </row>
    <row r="113" spans="1:24" s="452" customFormat="1" ht="15" customHeight="1">
      <c r="A113" s="495"/>
      <c r="B113" s="972" t="s">
        <v>562</v>
      </c>
      <c r="C113" s="969"/>
      <c r="D113" s="970" t="s">
        <v>561</v>
      </c>
      <c r="E113" s="967"/>
      <c r="F113" s="481">
        <f>2000*20</f>
        <v>40000</v>
      </c>
      <c r="G113" s="1000"/>
      <c r="H113" s="983"/>
      <c r="I113" s="984"/>
      <c r="J113" s="499"/>
      <c r="K113" s="500" t="s">
        <v>507</v>
      </c>
      <c r="L113" s="561">
        <f>SUM(L111:L112)</f>
        <v>1600000</v>
      </c>
      <c r="N113" s="454"/>
      <c r="O113" s="454"/>
      <c r="P113" s="454"/>
      <c r="Q113" s="454"/>
      <c r="R113" s="454"/>
      <c r="S113" s="454"/>
      <c r="T113" s="454"/>
      <c r="U113" s="454"/>
      <c r="V113" s="454"/>
      <c r="W113" s="454"/>
      <c r="X113" s="454"/>
    </row>
    <row r="114" spans="1:24" s="452" customFormat="1" ht="15" customHeight="1">
      <c r="A114" s="495"/>
      <c r="B114" s="972" t="s">
        <v>560</v>
      </c>
      <c r="C114" s="969"/>
      <c r="D114" s="966" t="s">
        <v>559</v>
      </c>
      <c r="E114" s="967"/>
      <c r="F114" s="481">
        <v>5000</v>
      </c>
      <c r="G114" s="501"/>
      <c r="H114" s="990"/>
      <c r="I114" s="991"/>
      <c r="J114" s="992"/>
      <c r="K114" s="993"/>
      <c r="L114" s="502"/>
      <c r="M114" s="454"/>
      <c r="N114" s="454"/>
      <c r="O114" s="454"/>
      <c r="P114" s="454"/>
      <c r="Q114" s="454"/>
      <c r="R114" s="454"/>
      <c r="S114" s="454"/>
      <c r="T114" s="454"/>
      <c r="U114" s="454"/>
      <c r="V114" s="454"/>
      <c r="W114" s="454"/>
      <c r="X114" s="454"/>
    </row>
    <row r="115" spans="1:24" s="452" customFormat="1" ht="15" customHeight="1">
      <c r="A115" s="503" t="s">
        <v>558</v>
      </c>
      <c r="B115" s="968" t="s">
        <v>557</v>
      </c>
      <c r="C115" s="969"/>
      <c r="D115" s="966" t="s">
        <v>751</v>
      </c>
      <c r="E115" s="967"/>
      <c r="F115" s="481">
        <v>132000</v>
      </c>
      <c r="G115" s="504"/>
      <c r="H115" s="968"/>
      <c r="I115" s="972"/>
      <c r="J115" s="970"/>
      <c r="K115" s="967"/>
      <c r="L115" s="498"/>
      <c r="M115" s="454"/>
      <c r="N115" s="454"/>
      <c r="O115" s="454"/>
      <c r="P115" s="454"/>
      <c r="Q115" s="454"/>
      <c r="R115" s="454"/>
      <c r="S115" s="454"/>
      <c r="T115" s="454"/>
      <c r="U115" s="454"/>
      <c r="V115" s="454"/>
      <c r="W115" s="454"/>
    </row>
    <row r="116" spans="1:24" s="452" customFormat="1" ht="15" customHeight="1">
      <c r="A116" s="503" t="s">
        <v>545</v>
      </c>
      <c r="B116" s="968"/>
      <c r="C116" s="969"/>
      <c r="D116" s="970"/>
      <c r="E116" s="971"/>
      <c r="F116" s="481"/>
      <c r="G116" s="505" t="s">
        <v>496</v>
      </c>
      <c r="H116" s="1012"/>
      <c r="I116" s="1013"/>
      <c r="J116" s="970"/>
      <c r="K116" s="971"/>
      <c r="L116" s="498"/>
      <c r="M116" s="454"/>
      <c r="N116" s="454"/>
      <c r="O116" s="454"/>
      <c r="P116" s="454"/>
      <c r="Q116" s="454"/>
      <c r="R116" s="454"/>
      <c r="S116" s="454"/>
      <c r="T116" s="454"/>
      <c r="U116" s="454"/>
      <c r="V116" s="454"/>
      <c r="W116" s="454"/>
    </row>
    <row r="117" spans="1:24" s="452" customFormat="1" ht="15" customHeight="1">
      <c r="A117" s="495"/>
      <c r="B117" s="968"/>
      <c r="C117" s="969"/>
      <c r="D117" s="966"/>
      <c r="E117" s="967"/>
      <c r="F117" s="481"/>
      <c r="G117" s="506" t="s">
        <v>556</v>
      </c>
      <c r="H117" s="968"/>
      <c r="I117" s="972"/>
      <c r="J117" s="970"/>
      <c r="K117" s="967"/>
      <c r="L117" s="498"/>
      <c r="M117" s="454"/>
      <c r="N117" s="454"/>
      <c r="O117" s="454"/>
      <c r="P117" s="454"/>
      <c r="Q117" s="454"/>
      <c r="R117" s="454"/>
      <c r="S117" s="454"/>
      <c r="T117" s="454"/>
      <c r="U117" s="454"/>
      <c r="V117" s="454"/>
      <c r="W117" s="454"/>
    </row>
    <row r="118" spans="1:24" s="452" customFormat="1" ht="15" customHeight="1">
      <c r="A118" s="495"/>
      <c r="B118" s="972"/>
      <c r="C118" s="972"/>
      <c r="D118" s="970"/>
      <c r="E118" s="967"/>
      <c r="F118" s="481"/>
      <c r="G118" s="504"/>
      <c r="H118" s="968"/>
      <c r="I118" s="972"/>
      <c r="J118" s="970"/>
      <c r="K118" s="967"/>
      <c r="L118" s="498"/>
      <c r="M118" s="454"/>
      <c r="N118" s="454"/>
      <c r="O118" s="454"/>
      <c r="P118" s="454"/>
      <c r="Q118" s="454"/>
      <c r="R118" s="454"/>
      <c r="S118" s="454"/>
      <c r="T118" s="454"/>
      <c r="U118" s="454"/>
      <c r="V118" s="454"/>
      <c r="W118" s="454"/>
    </row>
    <row r="119" spans="1:24" s="452" customFormat="1" ht="15" customHeight="1">
      <c r="A119" s="495"/>
      <c r="B119" s="972"/>
      <c r="C119" s="972"/>
      <c r="D119" s="970"/>
      <c r="E119" s="967"/>
      <c r="F119" s="481"/>
      <c r="G119" s="507"/>
      <c r="H119" s="1014"/>
      <c r="I119" s="1015"/>
      <c r="J119" s="508"/>
      <c r="K119" s="500" t="s">
        <v>507</v>
      </c>
      <c r="L119" s="561">
        <f>SUM(L114:L118)</f>
        <v>0</v>
      </c>
      <c r="M119" s="454"/>
      <c r="N119" s="454"/>
      <c r="O119" s="454"/>
      <c r="P119" s="454"/>
      <c r="Q119" s="454"/>
      <c r="R119" s="454"/>
      <c r="S119" s="454"/>
      <c r="T119" s="454"/>
      <c r="U119" s="454"/>
      <c r="V119" s="454"/>
      <c r="W119" s="454"/>
    </row>
    <row r="120" spans="1:24" s="452" customFormat="1" ht="15" customHeight="1">
      <c r="A120" s="509"/>
      <c r="B120" s="1015"/>
      <c r="C120" s="1015"/>
      <c r="D120" s="508"/>
      <c r="E120" s="510" t="s">
        <v>507</v>
      </c>
      <c r="F120" s="560">
        <f>SUM(F111:F119)</f>
        <v>204200</v>
      </c>
      <c r="G120" s="1016" t="s">
        <v>555</v>
      </c>
      <c r="H120" s="1019"/>
      <c r="I120" s="1020"/>
      <c r="J120" s="1021"/>
      <c r="K120" s="1022"/>
      <c r="L120" s="511">
        <v>0</v>
      </c>
      <c r="M120" s="454"/>
      <c r="N120" s="454"/>
      <c r="O120" s="454"/>
      <c r="P120" s="454"/>
      <c r="Q120" s="454"/>
      <c r="R120" s="454"/>
      <c r="S120" s="454"/>
      <c r="T120" s="454"/>
      <c r="U120" s="454"/>
      <c r="V120" s="454"/>
      <c r="W120" s="454"/>
    </row>
    <row r="121" spans="1:24" s="452" customFormat="1" ht="15" customHeight="1">
      <c r="A121" s="512"/>
      <c r="B121" s="1019" t="s">
        <v>554</v>
      </c>
      <c r="C121" s="1023"/>
      <c r="D121" s="1021" t="s">
        <v>103</v>
      </c>
      <c r="E121" s="1024"/>
      <c r="F121" s="513">
        <v>10000</v>
      </c>
      <c r="G121" s="1017"/>
      <c r="H121" s="968"/>
      <c r="I121" s="969"/>
      <c r="J121" s="970"/>
      <c r="K121" s="971"/>
      <c r="L121" s="498"/>
      <c r="M121" s="454"/>
      <c r="N121" s="454"/>
      <c r="O121" s="454"/>
      <c r="P121" s="454"/>
      <c r="Q121" s="454"/>
      <c r="R121" s="454"/>
      <c r="S121" s="454"/>
      <c r="T121" s="454"/>
      <c r="U121" s="454"/>
      <c r="V121" s="454"/>
      <c r="W121" s="454"/>
    </row>
    <row r="122" spans="1:24" s="452" customFormat="1" ht="15" customHeight="1">
      <c r="A122" s="514"/>
      <c r="B122" s="968" t="s">
        <v>553</v>
      </c>
      <c r="C122" s="969"/>
      <c r="D122" s="966"/>
      <c r="E122" s="967"/>
      <c r="F122" s="481">
        <v>5000</v>
      </c>
      <c r="G122" s="1018"/>
      <c r="H122" s="983"/>
      <c r="I122" s="984"/>
      <c r="J122" s="499"/>
      <c r="K122" s="500" t="s">
        <v>507</v>
      </c>
      <c r="L122" s="561">
        <f>SUM(L120:L121)</f>
        <v>0</v>
      </c>
      <c r="M122" s="454"/>
      <c r="N122" s="454"/>
      <c r="O122" s="454"/>
      <c r="P122" s="454"/>
      <c r="Q122" s="454"/>
      <c r="R122" s="454"/>
      <c r="S122" s="454"/>
      <c r="T122" s="454"/>
      <c r="U122" s="454"/>
      <c r="V122" s="454"/>
      <c r="W122" s="454"/>
    </row>
    <row r="123" spans="1:24" s="452" customFormat="1" ht="15" customHeight="1">
      <c r="A123" s="514"/>
      <c r="B123" s="968" t="s">
        <v>552</v>
      </c>
      <c r="C123" s="969"/>
      <c r="D123" s="966" t="s">
        <v>551</v>
      </c>
      <c r="E123" s="967"/>
      <c r="F123" s="481">
        <v>250000</v>
      </c>
      <c r="G123" s="1016" t="s">
        <v>550</v>
      </c>
      <c r="H123" s="1019"/>
      <c r="I123" s="1020"/>
      <c r="J123" s="1021"/>
      <c r="K123" s="1022"/>
      <c r="L123" s="511"/>
      <c r="M123" s="454"/>
      <c r="N123" s="454"/>
      <c r="O123" s="454"/>
      <c r="P123" s="454"/>
      <c r="Q123" s="454"/>
      <c r="R123" s="454"/>
      <c r="S123" s="454"/>
      <c r="T123" s="454"/>
      <c r="U123" s="454"/>
      <c r="V123" s="454"/>
      <c r="W123" s="454"/>
    </row>
    <row r="124" spans="1:24" s="452" customFormat="1" ht="15" customHeight="1">
      <c r="A124" s="514"/>
      <c r="B124" s="968" t="s">
        <v>549</v>
      </c>
      <c r="C124" s="969"/>
      <c r="D124" s="966" t="s">
        <v>548</v>
      </c>
      <c r="E124" s="967"/>
      <c r="F124" s="481">
        <v>300000</v>
      </c>
      <c r="G124" s="1017"/>
      <c r="H124" s="968"/>
      <c r="I124" s="969"/>
      <c r="J124" s="970"/>
      <c r="K124" s="971"/>
      <c r="L124" s="498"/>
      <c r="M124" s="454"/>
      <c r="N124" s="454"/>
      <c r="O124" s="454"/>
      <c r="P124" s="454"/>
      <c r="Q124" s="454"/>
      <c r="R124" s="454"/>
      <c r="S124" s="454"/>
      <c r="T124" s="454"/>
      <c r="U124" s="454"/>
      <c r="V124" s="454"/>
      <c r="W124" s="454"/>
    </row>
    <row r="125" spans="1:24" s="452" customFormat="1" ht="15" customHeight="1">
      <c r="A125" s="503" t="s">
        <v>547</v>
      </c>
      <c r="B125" s="968" t="s">
        <v>546</v>
      </c>
      <c r="C125" s="969"/>
      <c r="D125" s="970"/>
      <c r="E125" s="967"/>
      <c r="F125" s="481">
        <v>200000</v>
      </c>
      <c r="G125" s="1018"/>
      <c r="H125" s="983"/>
      <c r="I125" s="984"/>
      <c r="J125" s="499"/>
      <c r="K125" s="500" t="s">
        <v>507</v>
      </c>
      <c r="L125" s="561">
        <f>SUM(L123:L124)</f>
        <v>0</v>
      </c>
      <c r="M125" s="454"/>
      <c r="N125" s="454"/>
      <c r="O125" s="454"/>
      <c r="P125" s="454"/>
      <c r="Q125" s="454"/>
      <c r="R125" s="454"/>
      <c r="S125" s="454"/>
      <c r="T125" s="454"/>
      <c r="U125" s="454"/>
      <c r="V125" s="454"/>
      <c r="W125" s="454"/>
    </row>
    <row r="126" spans="1:24" s="452" customFormat="1" ht="15" customHeight="1">
      <c r="A126" s="503" t="s">
        <v>545</v>
      </c>
      <c r="B126" s="968" t="s">
        <v>544</v>
      </c>
      <c r="C126" s="969"/>
      <c r="D126" s="970"/>
      <c r="E126" s="967"/>
      <c r="F126" s="481">
        <v>50000</v>
      </c>
      <c r="G126" s="515"/>
      <c r="H126" s="1019"/>
      <c r="I126" s="1020"/>
      <c r="J126" s="1021"/>
      <c r="K126" s="1022"/>
      <c r="L126" s="516"/>
      <c r="M126" s="454"/>
      <c r="N126" s="454"/>
      <c r="O126" s="454"/>
      <c r="P126" s="454"/>
      <c r="Q126" s="454"/>
      <c r="R126" s="454"/>
      <c r="S126" s="454"/>
      <c r="T126" s="454"/>
      <c r="U126" s="454"/>
      <c r="V126" s="454"/>
      <c r="W126" s="454"/>
    </row>
    <row r="127" spans="1:24" s="452" customFormat="1" ht="15" customHeight="1">
      <c r="A127" s="514"/>
      <c r="B127" s="968" t="s">
        <v>240</v>
      </c>
      <c r="C127" s="969"/>
      <c r="D127" s="966"/>
      <c r="E127" s="967"/>
      <c r="F127" s="481">
        <v>50000</v>
      </c>
      <c r="G127" s="515"/>
      <c r="H127" s="968"/>
      <c r="I127" s="969"/>
      <c r="J127" s="970"/>
      <c r="K127" s="971"/>
      <c r="L127" s="516"/>
      <c r="M127" s="454"/>
      <c r="N127" s="454"/>
      <c r="O127" s="454"/>
      <c r="P127" s="454"/>
      <c r="Q127" s="454"/>
      <c r="R127" s="454"/>
      <c r="S127" s="454"/>
      <c r="T127" s="454"/>
      <c r="U127" s="454"/>
      <c r="V127" s="454"/>
      <c r="W127" s="454"/>
    </row>
    <row r="128" spans="1:24" s="452" customFormat="1" ht="15" customHeight="1">
      <c r="A128" s="514"/>
      <c r="B128" s="968"/>
      <c r="C128" s="969"/>
      <c r="D128" s="966"/>
      <c r="E128" s="967"/>
      <c r="F128" s="481"/>
      <c r="G128" s="515"/>
      <c r="H128" s="1012"/>
      <c r="I128" s="1013"/>
      <c r="J128" s="970"/>
      <c r="K128" s="971"/>
      <c r="L128" s="516"/>
      <c r="M128" s="454"/>
      <c r="N128" s="454"/>
      <c r="O128" s="454"/>
      <c r="P128" s="454"/>
      <c r="Q128" s="454"/>
      <c r="R128" s="454"/>
      <c r="S128" s="454"/>
      <c r="T128" s="454"/>
      <c r="U128" s="454"/>
      <c r="V128" s="454"/>
      <c r="W128" s="454"/>
    </row>
    <row r="129" spans="1:23" s="452" customFormat="1" ht="15" customHeight="1">
      <c r="A129" s="514"/>
      <c r="B129" s="968"/>
      <c r="C129" s="969"/>
      <c r="D129" s="970"/>
      <c r="E129" s="967"/>
      <c r="F129" s="481"/>
      <c r="G129" s="515"/>
      <c r="H129" s="972"/>
      <c r="I129" s="969"/>
      <c r="J129" s="970"/>
      <c r="K129" s="971"/>
      <c r="L129" s="516"/>
      <c r="M129" s="454"/>
      <c r="N129" s="454"/>
      <c r="O129" s="454"/>
      <c r="P129" s="454"/>
      <c r="Q129" s="454"/>
      <c r="R129" s="454"/>
      <c r="S129" s="454"/>
      <c r="T129" s="454"/>
      <c r="U129" s="454"/>
      <c r="V129" s="454"/>
      <c r="W129" s="454"/>
    </row>
    <row r="130" spans="1:23" s="452" customFormat="1" ht="15" customHeight="1">
      <c r="A130" s="517"/>
      <c r="B130" s="1014"/>
      <c r="C130" s="1015"/>
      <c r="D130" s="508"/>
      <c r="E130" s="510" t="s">
        <v>507</v>
      </c>
      <c r="F130" s="564">
        <f>SUM(F121:F129)</f>
        <v>865000</v>
      </c>
      <c r="G130" s="515"/>
      <c r="H130" s="972"/>
      <c r="I130" s="969"/>
      <c r="J130" s="970"/>
      <c r="K130" s="971"/>
      <c r="L130" s="516"/>
      <c r="N130" s="454"/>
      <c r="O130" s="454"/>
      <c r="P130" s="454"/>
      <c r="Q130" s="454"/>
      <c r="R130" s="454"/>
      <c r="S130" s="454"/>
      <c r="T130" s="454"/>
      <c r="U130" s="454"/>
      <c r="V130" s="454"/>
      <c r="W130" s="454"/>
    </row>
    <row r="131" spans="1:23" s="452" customFormat="1" ht="15" customHeight="1">
      <c r="A131" s="964" t="s">
        <v>543</v>
      </c>
      <c r="B131" s="1019" t="s">
        <v>542</v>
      </c>
      <c r="C131" s="1023"/>
      <c r="D131" s="1021"/>
      <c r="E131" s="1024"/>
      <c r="F131" s="513">
        <v>10000</v>
      </c>
      <c r="G131" s="515"/>
      <c r="H131" s="972"/>
      <c r="I131" s="969"/>
      <c r="J131" s="970"/>
      <c r="K131" s="971"/>
      <c r="L131" s="516"/>
      <c r="N131" s="454"/>
      <c r="O131" s="454"/>
      <c r="P131" s="454"/>
      <c r="Q131" s="454"/>
      <c r="R131" s="454"/>
      <c r="S131" s="454"/>
      <c r="T131" s="454"/>
      <c r="U131" s="454"/>
      <c r="V131" s="454"/>
      <c r="W131" s="454"/>
    </row>
    <row r="132" spans="1:23" s="452" customFormat="1" ht="15" customHeight="1">
      <c r="A132" s="964"/>
      <c r="B132" s="968" t="s">
        <v>541</v>
      </c>
      <c r="C132" s="969"/>
      <c r="D132" s="966"/>
      <c r="E132" s="967"/>
      <c r="F132" s="481">
        <v>10000</v>
      </c>
      <c r="G132" s="515"/>
      <c r="H132" s="972"/>
      <c r="I132" s="969"/>
      <c r="J132" s="970"/>
      <c r="K132" s="971"/>
      <c r="L132" s="516"/>
      <c r="N132" s="454"/>
      <c r="O132" s="454"/>
      <c r="P132" s="454"/>
      <c r="Q132" s="454"/>
      <c r="R132" s="454"/>
      <c r="S132" s="454"/>
      <c r="T132" s="454"/>
      <c r="U132" s="454"/>
      <c r="V132" s="454"/>
      <c r="W132" s="454"/>
    </row>
    <row r="133" spans="1:23" s="452" customFormat="1" ht="15" customHeight="1">
      <c r="A133" s="964"/>
      <c r="B133" s="968" t="s">
        <v>240</v>
      </c>
      <c r="C133" s="969"/>
      <c r="D133" s="970"/>
      <c r="E133" s="967"/>
      <c r="F133" s="481">
        <v>50000</v>
      </c>
      <c r="G133" s="515"/>
      <c r="H133" s="972"/>
      <c r="I133" s="969"/>
      <c r="J133" s="970"/>
      <c r="K133" s="971"/>
      <c r="L133" s="516"/>
      <c r="N133" s="454"/>
      <c r="O133" s="454"/>
      <c r="P133" s="454"/>
      <c r="Q133" s="454"/>
      <c r="R133" s="454"/>
      <c r="S133" s="454"/>
      <c r="T133" s="454"/>
      <c r="U133" s="454"/>
      <c r="V133" s="454"/>
      <c r="W133" s="454"/>
    </row>
    <row r="134" spans="1:23" s="452" customFormat="1" ht="15" customHeight="1">
      <c r="A134" s="964"/>
      <c r="B134" s="968"/>
      <c r="C134" s="969"/>
      <c r="D134" s="966"/>
      <c r="E134" s="967"/>
      <c r="F134" s="481"/>
      <c r="G134" s="515"/>
      <c r="H134" s="972"/>
      <c r="I134" s="969"/>
      <c r="J134" s="970"/>
      <c r="K134" s="971"/>
      <c r="L134" s="516"/>
      <c r="N134" s="454"/>
      <c r="O134" s="454"/>
      <c r="P134" s="454"/>
      <c r="Q134" s="454"/>
      <c r="R134" s="454"/>
      <c r="S134" s="454"/>
      <c r="T134" s="454"/>
      <c r="U134" s="454"/>
      <c r="V134" s="454"/>
      <c r="W134" s="454"/>
    </row>
    <row r="135" spans="1:23" s="452" customFormat="1" ht="15" customHeight="1">
      <c r="A135" s="965"/>
      <c r="B135" s="1014"/>
      <c r="C135" s="1015"/>
      <c r="D135" s="508"/>
      <c r="E135" s="510" t="s">
        <v>507</v>
      </c>
      <c r="F135" s="560">
        <f>SUM(F131:F134)</f>
        <v>70000</v>
      </c>
      <c r="G135" s="515"/>
      <c r="H135" s="972"/>
      <c r="I135" s="969"/>
      <c r="J135" s="970"/>
      <c r="K135" s="971"/>
      <c r="L135" s="516"/>
      <c r="N135" s="454"/>
      <c r="O135" s="454"/>
      <c r="P135" s="454"/>
      <c r="Q135" s="454"/>
      <c r="R135" s="454"/>
      <c r="S135" s="454"/>
      <c r="T135" s="454"/>
      <c r="U135" s="454"/>
      <c r="V135" s="454"/>
      <c r="W135" s="454"/>
    </row>
    <row r="136" spans="1:23" s="452" customFormat="1" ht="15" customHeight="1">
      <c r="A136" s="1025" t="s">
        <v>540</v>
      </c>
      <c r="B136" s="1019" t="s">
        <v>539</v>
      </c>
      <c r="C136" s="1023"/>
      <c r="D136" s="1021"/>
      <c r="E136" s="1024"/>
      <c r="F136" s="513">
        <v>50000</v>
      </c>
      <c r="G136" s="515"/>
      <c r="H136" s="972"/>
      <c r="I136" s="969"/>
      <c r="J136" s="970"/>
      <c r="K136" s="971"/>
      <c r="L136" s="516"/>
      <c r="N136" s="454"/>
      <c r="O136" s="454"/>
      <c r="P136" s="454"/>
      <c r="Q136" s="454"/>
      <c r="R136" s="454"/>
      <c r="S136" s="454"/>
      <c r="T136" s="454"/>
      <c r="U136" s="454"/>
      <c r="V136" s="454"/>
      <c r="W136" s="454"/>
    </row>
    <row r="137" spans="1:23" s="452" customFormat="1" ht="15" customHeight="1">
      <c r="A137" s="1026"/>
      <c r="B137" s="968" t="s">
        <v>538</v>
      </c>
      <c r="C137" s="969"/>
      <c r="D137" s="966"/>
      <c r="E137" s="967"/>
      <c r="F137" s="481">
        <v>100000</v>
      </c>
      <c r="G137" s="515"/>
      <c r="H137" s="972"/>
      <c r="I137" s="969"/>
      <c r="J137" s="970"/>
      <c r="K137" s="971"/>
      <c r="L137" s="516"/>
      <c r="N137" s="454"/>
      <c r="O137" s="454"/>
      <c r="P137" s="454"/>
      <c r="Q137" s="454"/>
      <c r="R137" s="454"/>
      <c r="S137" s="454"/>
      <c r="T137" s="454"/>
      <c r="U137" s="454"/>
      <c r="V137" s="454"/>
      <c r="W137" s="454"/>
    </row>
    <row r="138" spans="1:23" s="452" customFormat="1" ht="15" customHeight="1">
      <c r="A138" s="1026"/>
      <c r="B138" s="968" t="s">
        <v>240</v>
      </c>
      <c r="C138" s="969"/>
      <c r="D138" s="970"/>
      <c r="E138" s="967"/>
      <c r="F138" s="481">
        <v>310800</v>
      </c>
      <c r="G138" s="515"/>
      <c r="H138" s="972"/>
      <c r="I138" s="969"/>
      <c r="J138" s="970"/>
      <c r="K138" s="971"/>
      <c r="L138" s="516"/>
      <c r="N138" s="454"/>
      <c r="O138" s="454"/>
      <c r="P138" s="454"/>
      <c r="Q138" s="454"/>
      <c r="R138" s="454"/>
      <c r="S138" s="454"/>
      <c r="T138" s="454"/>
      <c r="U138" s="454"/>
      <c r="V138" s="454"/>
      <c r="W138" s="454"/>
    </row>
    <row r="139" spans="1:23" s="452" customFormat="1" ht="15" customHeight="1">
      <c r="A139" s="1026"/>
      <c r="B139" s="968"/>
      <c r="C139" s="969"/>
      <c r="D139" s="970"/>
      <c r="E139" s="967"/>
      <c r="F139" s="518">
        <v>0</v>
      </c>
      <c r="G139" s="515"/>
      <c r="H139" s="972"/>
      <c r="I139" s="969"/>
      <c r="J139" s="970"/>
      <c r="K139" s="971"/>
      <c r="L139" s="516"/>
      <c r="N139" s="454"/>
      <c r="O139" s="454"/>
      <c r="P139" s="454"/>
      <c r="Q139" s="454"/>
      <c r="R139" s="454"/>
      <c r="S139" s="454"/>
      <c r="T139" s="454"/>
      <c r="U139" s="454"/>
      <c r="V139" s="454"/>
      <c r="W139" s="454"/>
    </row>
    <row r="140" spans="1:23" s="452" customFormat="1" ht="15" customHeight="1">
      <c r="A140" s="1026"/>
      <c r="B140" s="968"/>
      <c r="C140" s="969"/>
      <c r="D140" s="970"/>
      <c r="E140" s="967"/>
      <c r="F140" s="518"/>
      <c r="G140" s="515"/>
      <c r="H140" s="972"/>
      <c r="I140" s="969"/>
      <c r="J140" s="970"/>
      <c r="K140" s="971"/>
      <c r="L140" s="516"/>
      <c r="N140" s="454"/>
      <c r="O140" s="454"/>
      <c r="P140" s="454"/>
      <c r="Q140" s="454"/>
      <c r="R140" s="454"/>
      <c r="S140" s="454"/>
      <c r="T140" s="454"/>
      <c r="U140" s="454"/>
      <c r="V140" s="454"/>
      <c r="W140" s="454"/>
    </row>
    <row r="141" spans="1:23" s="452" customFormat="1" ht="15" customHeight="1">
      <c r="A141" s="1026"/>
      <c r="B141" s="968"/>
      <c r="C141" s="969"/>
      <c r="D141" s="970"/>
      <c r="E141" s="967"/>
      <c r="F141" s="518"/>
      <c r="G141" s="515"/>
      <c r="H141" s="972"/>
      <c r="I141" s="969"/>
      <c r="J141" s="970"/>
      <c r="K141" s="971"/>
      <c r="L141" s="516"/>
      <c r="N141" s="454"/>
      <c r="O141" s="454"/>
      <c r="P141" s="454"/>
      <c r="Q141" s="454"/>
      <c r="R141" s="454"/>
      <c r="S141" s="454"/>
      <c r="T141" s="454"/>
      <c r="U141" s="454"/>
      <c r="V141" s="454"/>
      <c r="W141" s="454"/>
    </row>
    <row r="142" spans="1:23" s="452" customFormat="1" ht="15" customHeight="1" thickBot="1">
      <c r="A142" s="1027"/>
      <c r="B142" s="1028"/>
      <c r="C142" s="1029"/>
      <c r="D142" s="519"/>
      <c r="E142" s="520" t="s">
        <v>507</v>
      </c>
      <c r="F142" s="565">
        <f>SUM(F136:F141)</f>
        <v>460800</v>
      </c>
      <c r="G142" s="521"/>
      <c r="H142" s="1030"/>
      <c r="I142" s="1031"/>
      <c r="J142" s="1032"/>
      <c r="K142" s="1033"/>
      <c r="L142" s="522"/>
      <c r="N142" s="454"/>
      <c r="O142" s="454"/>
      <c r="P142" s="454"/>
      <c r="Q142" s="454"/>
      <c r="R142" s="454"/>
      <c r="S142" s="454"/>
      <c r="T142" s="454"/>
      <c r="U142" s="454"/>
      <c r="V142" s="454"/>
      <c r="W142" s="454"/>
    </row>
    <row r="143" spans="1:23" s="452" customFormat="1" ht="15" customHeight="1" thickTop="1">
      <c r="A143" s="964" t="s">
        <v>537</v>
      </c>
      <c r="B143" s="979"/>
      <c r="C143" s="980"/>
      <c r="D143" s="981"/>
      <c r="E143" s="982"/>
      <c r="F143" s="488"/>
      <c r="G143" s="1034" t="s">
        <v>536</v>
      </c>
      <c r="H143" s="979"/>
      <c r="I143" s="980"/>
      <c r="J143" s="981"/>
      <c r="K143" s="982"/>
      <c r="L143" s="489"/>
      <c r="N143" s="454"/>
      <c r="O143" s="454"/>
      <c r="P143" s="454"/>
      <c r="Q143" s="454"/>
      <c r="R143" s="454"/>
      <c r="S143" s="454"/>
      <c r="T143" s="454"/>
      <c r="U143" s="454"/>
      <c r="V143" s="454"/>
      <c r="W143" s="454"/>
    </row>
    <row r="144" spans="1:23" s="452" customFormat="1" ht="15" customHeight="1">
      <c r="A144" s="965"/>
      <c r="B144" s="983"/>
      <c r="C144" s="984"/>
      <c r="D144" s="985"/>
      <c r="E144" s="986" t="s">
        <v>507</v>
      </c>
      <c r="F144" s="560">
        <f>+F120+F130+F135+F142</f>
        <v>1600000</v>
      </c>
      <c r="G144" s="1035"/>
      <c r="H144" s="983"/>
      <c r="I144" s="984"/>
      <c r="J144" s="985"/>
      <c r="K144" s="986" t="s">
        <v>507</v>
      </c>
      <c r="L144" s="561">
        <f>+L113+L119+L122+L125</f>
        <v>1600000</v>
      </c>
      <c r="N144" s="454"/>
      <c r="O144" s="454"/>
      <c r="P144" s="454"/>
      <c r="Q144" s="454"/>
      <c r="R144" s="454"/>
      <c r="S144" s="454"/>
      <c r="T144" s="454"/>
      <c r="U144" s="454"/>
      <c r="V144" s="454"/>
      <c r="W144" s="454"/>
    </row>
    <row r="145" spans="1:45" s="452" customFormat="1" ht="22.5" customHeight="1">
      <c r="A145" s="563" t="s">
        <v>535</v>
      </c>
      <c r="L145" s="563"/>
      <c r="N145" s="454"/>
      <c r="O145" s="454"/>
      <c r="P145" s="454"/>
      <c r="Q145" s="454"/>
      <c r="R145" s="454"/>
      <c r="S145" s="454"/>
      <c r="T145" s="454"/>
      <c r="U145" s="454"/>
      <c r="V145" s="454"/>
      <c r="W145" s="454"/>
    </row>
    <row r="146" spans="1:45" s="452" customFormat="1" ht="20.25" customHeight="1">
      <c r="A146" s="1005" t="s">
        <v>534</v>
      </c>
      <c r="B146" s="1006"/>
      <c r="C146" s="1006"/>
      <c r="D146" s="1006"/>
      <c r="E146" s="1006"/>
      <c r="F146" s="1040"/>
      <c r="G146" s="1006" t="s">
        <v>533</v>
      </c>
      <c r="H146" s="1006"/>
      <c r="I146" s="1006"/>
      <c r="J146" s="1006"/>
      <c r="K146" s="1006"/>
      <c r="L146" s="1007"/>
      <c r="N146" s="454"/>
      <c r="O146" s="454"/>
      <c r="P146" s="454"/>
      <c r="Q146" s="454"/>
      <c r="R146" s="454"/>
      <c r="S146" s="454"/>
      <c r="T146" s="454"/>
      <c r="U146" s="454"/>
      <c r="V146" s="454"/>
      <c r="W146" s="454"/>
    </row>
    <row r="147" spans="1:45" s="453" customFormat="1" ht="18" customHeight="1" thickBot="1">
      <c r="A147" s="494" t="s">
        <v>516</v>
      </c>
      <c r="B147" s="1008" t="s">
        <v>515</v>
      </c>
      <c r="C147" s="1009"/>
      <c r="D147" s="1010" t="s">
        <v>514</v>
      </c>
      <c r="E147" s="1011"/>
      <c r="F147" s="523" t="s">
        <v>513</v>
      </c>
      <c r="G147" s="524" t="s">
        <v>516</v>
      </c>
      <c r="H147" s="1008" t="s">
        <v>515</v>
      </c>
      <c r="I147" s="1009"/>
      <c r="J147" s="1010" t="s">
        <v>514</v>
      </c>
      <c r="K147" s="1011"/>
      <c r="L147" s="493" t="s">
        <v>513</v>
      </c>
      <c r="M147" s="452"/>
      <c r="N147" s="454"/>
      <c r="O147" s="454"/>
      <c r="P147" s="454"/>
      <c r="Q147" s="454"/>
      <c r="R147" s="454"/>
      <c r="S147" s="454"/>
      <c r="T147" s="454"/>
      <c r="U147" s="454"/>
      <c r="V147" s="454"/>
      <c r="W147" s="454"/>
      <c r="X147" s="452"/>
      <c r="Y147" s="452"/>
      <c r="Z147" s="452"/>
      <c r="AA147" s="452"/>
      <c r="AB147" s="452"/>
      <c r="AC147" s="452"/>
      <c r="AD147" s="452"/>
      <c r="AE147" s="452"/>
      <c r="AF147" s="452"/>
      <c r="AG147" s="452"/>
      <c r="AH147" s="452"/>
      <c r="AI147" s="452"/>
      <c r="AJ147" s="452"/>
      <c r="AK147" s="452"/>
      <c r="AL147" s="452"/>
      <c r="AM147" s="452"/>
      <c r="AN147" s="452"/>
      <c r="AO147" s="452"/>
      <c r="AP147" s="452"/>
      <c r="AQ147" s="452"/>
      <c r="AR147" s="452"/>
      <c r="AS147" s="452"/>
    </row>
    <row r="148" spans="1:45" s="453" customFormat="1" ht="18" customHeight="1" thickTop="1">
      <c r="A148" s="1043" t="s">
        <v>388</v>
      </c>
      <c r="B148" s="979" t="s">
        <v>532</v>
      </c>
      <c r="C148" s="980"/>
      <c r="D148" s="1044" t="s">
        <v>860</v>
      </c>
      <c r="E148" s="1045"/>
      <c r="F148" s="488">
        <f>(3500*51*18)+1050000</f>
        <v>4263000</v>
      </c>
      <c r="G148" s="525" t="s">
        <v>858</v>
      </c>
      <c r="H148" s="1041"/>
      <c r="I148" s="1042"/>
      <c r="J148" s="1046" t="s">
        <v>861</v>
      </c>
      <c r="K148" s="1047"/>
      <c r="L148" s="526">
        <v>1050000</v>
      </c>
      <c r="M148" s="452"/>
      <c r="N148" s="454"/>
      <c r="O148" s="454"/>
      <c r="P148" s="454"/>
      <c r="Q148" s="454"/>
      <c r="R148" s="454"/>
      <c r="S148" s="454"/>
      <c r="T148" s="454"/>
      <c r="U148" s="454"/>
      <c r="V148" s="454"/>
      <c r="W148" s="454"/>
      <c r="X148" s="452"/>
      <c r="Y148" s="452"/>
      <c r="Z148" s="452"/>
      <c r="AA148" s="452"/>
      <c r="AB148" s="452"/>
      <c r="AC148" s="452"/>
      <c r="AD148" s="452"/>
      <c r="AE148" s="452"/>
      <c r="AF148" s="452"/>
      <c r="AG148" s="452"/>
      <c r="AH148" s="452"/>
      <c r="AI148" s="452"/>
      <c r="AJ148" s="452"/>
      <c r="AK148" s="452"/>
      <c r="AL148" s="452"/>
      <c r="AM148" s="452"/>
      <c r="AN148" s="452"/>
      <c r="AO148" s="452"/>
      <c r="AP148" s="452"/>
      <c r="AQ148" s="452"/>
      <c r="AR148" s="452"/>
      <c r="AS148" s="452"/>
    </row>
    <row r="149" spans="1:45" s="452" customFormat="1" ht="15" customHeight="1">
      <c r="A149" s="1026"/>
      <c r="B149" s="979"/>
      <c r="C149" s="980"/>
      <c r="D149" s="981"/>
      <c r="E149" s="982"/>
      <c r="F149" s="488"/>
      <c r="G149" s="1017" t="s">
        <v>388</v>
      </c>
      <c r="H149" s="1036" t="s">
        <v>531</v>
      </c>
      <c r="I149" s="1037"/>
      <c r="J149" s="1038" t="s">
        <v>809</v>
      </c>
      <c r="K149" s="1039"/>
      <c r="L149" s="489">
        <f>3500*51*18</f>
        <v>3213000</v>
      </c>
      <c r="N149" s="454"/>
      <c r="O149" s="454"/>
      <c r="P149" s="454"/>
      <c r="Q149" s="454"/>
      <c r="R149" s="454"/>
      <c r="S149" s="454"/>
      <c r="T149" s="454"/>
      <c r="U149" s="454"/>
      <c r="V149" s="454"/>
      <c r="W149" s="454"/>
    </row>
    <row r="150" spans="1:45" s="452" customFormat="1" ht="15" customHeight="1">
      <c r="A150" s="1026"/>
      <c r="B150" s="968"/>
      <c r="C150" s="969"/>
      <c r="D150" s="970"/>
      <c r="E150" s="967"/>
      <c r="F150" s="481"/>
      <c r="G150" s="1018"/>
      <c r="H150" s="983"/>
      <c r="I150" s="984"/>
      <c r="J150" s="499"/>
      <c r="K150" s="500" t="s">
        <v>507</v>
      </c>
      <c r="L150" s="561">
        <f>SUM(L148:L149)</f>
        <v>4263000</v>
      </c>
      <c r="N150" s="454"/>
      <c r="O150" s="454"/>
      <c r="P150" s="454"/>
      <c r="Q150" s="454"/>
      <c r="R150" s="454"/>
      <c r="S150" s="454"/>
      <c r="T150" s="454"/>
      <c r="U150" s="454"/>
      <c r="V150" s="454"/>
      <c r="W150" s="454"/>
    </row>
    <row r="151" spans="1:45" s="452" customFormat="1" ht="15" customHeight="1">
      <c r="A151" s="1026"/>
      <c r="B151" s="968"/>
      <c r="C151" s="969"/>
      <c r="D151" s="970"/>
      <c r="E151" s="971"/>
      <c r="F151" s="481"/>
      <c r="G151" s="1016" t="s">
        <v>510</v>
      </c>
      <c r="H151" s="1019"/>
      <c r="I151" s="1020"/>
      <c r="J151" s="1021"/>
      <c r="K151" s="1022"/>
      <c r="L151" s="511">
        <v>0</v>
      </c>
      <c r="N151" s="454"/>
      <c r="O151" s="454"/>
      <c r="P151" s="454"/>
      <c r="Q151" s="454"/>
      <c r="R151" s="454"/>
      <c r="S151" s="454"/>
      <c r="T151" s="454"/>
      <c r="U151" s="454"/>
      <c r="V151" s="454"/>
      <c r="W151" s="454"/>
    </row>
    <row r="152" spans="1:45" s="452" customFormat="1" ht="15" customHeight="1" thickBot="1">
      <c r="A152" s="1027"/>
      <c r="B152" s="1028"/>
      <c r="C152" s="1029"/>
      <c r="D152" s="519"/>
      <c r="E152" s="520" t="s">
        <v>507</v>
      </c>
      <c r="F152" s="565">
        <f>SUM(F148:F151)</f>
        <v>4263000</v>
      </c>
      <c r="G152" s="1048"/>
      <c r="H152" s="1049"/>
      <c r="I152" s="1031"/>
      <c r="J152" s="527"/>
      <c r="K152" s="520" t="s">
        <v>507</v>
      </c>
      <c r="L152" s="566">
        <f>SUM(L151)</f>
        <v>0</v>
      </c>
      <c r="N152" s="454"/>
      <c r="O152" s="454"/>
      <c r="P152" s="454"/>
      <c r="Q152" s="454"/>
      <c r="R152" s="454"/>
      <c r="S152" s="454"/>
      <c r="T152" s="454"/>
      <c r="U152" s="454"/>
      <c r="V152" s="454"/>
      <c r="W152" s="454"/>
    </row>
    <row r="153" spans="1:45" s="452" customFormat="1" ht="15" customHeight="1" thickTop="1">
      <c r="A153" s="964" t="s">
        <v>530</v>
      </c>
      <c r="B153" s="979"/>
      <c r="C153" s="980"/>
      <c r="D153" s="981"/>
      <c r="E153" s="982"/>
      <c r="F153" s="488"/>
      <c r="G153" s="1034" t="s">
        <v>529</v>
      </c>
      <c r="H153" s="979"/>
      <c r="I153" s="980"/>
      <c r="J153" s="981"/>
      <c r="K153" s="982"/>
      <c r="L153" s="489"/>
      <c r="M153" s="454"/>
      <c r="N153" s="454"/>
      <c r="O153" s="454"/>
      <c r="P153" s="454"/>
      <c r="Q153" s="454"/>
      <c r="R153" s="454"/>
      <c r="S153" s="454"/>
      <c r="T153" s="454"/>
      <c r="U153" s="454"/>
      <c r="V153" s="454"/>
      <c r="W153" s="454"/>
    </row>
    <row r="154" spans="1:45" s="452" customFormat="1" ht="15" customHeight="1">
      <c r="A154" s="965"/>
      <c r="B154" s="528"/>
      <c r="C154" s="529"/>
      <c r="D154" s="985"/>
      <c r="E154" s="986" t="s">
        <v>507</v>
      </c>
      <c r="F154" s="560">
        <f>+F152</f>
        <v>4263000</v>
      </c>
      <c r="G154" s="1035"/>
      <c r="H154" s="528"/>
      <c r="I154" s="529"/>
      <c r="J154" s="985"/>
      <c r="K154" s="986" t="s">
        <v>507</v>
      </c>
      <c r="L154" s="561">
        <f>+L150+L152</f>
        <v>4263000</v>
      </c>
      <c r="M154" s="454"/>
      <c r="N154" s="454"/>
      <c r="O154" s="454"/>
      <c r="P154" s="454"/>
      <c r="Q154" s="454"/>
      <c r="R154" s="454"/>
      <c r="S154" s="454"/>
      <c r="T154" s="454"/>
      <c r="U154" s="454"/>
      <c r="V154" s="454"/>
      <c r="W154" s="454"/>
    </row>
    <row r="155" spans="1:45" s="452" customFormat="1" ht="24.75" customHeight="1">
      <c r="A155" s="452" t="s">
        <v>528</v>
      </c>
      <c r="L155" s="563"/>
      <c r="N155" s="454"/>
      <c r="O155" s="454"/>
      <c r="P155" s="454"/>
      <c r="Q155" s="454"/>
      <c r="R155" s="454"/>
      <c r="S155" s="454"/>
      <c r="T155" s="454"/>
      <c r="U155" s="454"/>
      <c r="V155" s="454"/>
      <c r="W155" s="454"/>
    </row>
    <row r="156" spans="1:45" s="452" customFormat="1" ht="19.5" customHeight="1">
      <c r="A156" s="1005" t="s">
        <v>527</v>
      </c>
      <c r="B156" s="1006"/>
      <c r="C156" s="1006"/>
      <c r="D156" s="1006"/>
      <c r="E156" s="1006"/>
      <c r="F156" s="1040"/>
      <c r="G156" s="1006" t="s">
        <v>526</v>
      </c>
      <c r="H156" s="1006"/>
      <c r="I156" s="1006"/>
      <c r="J156" s="1006"/>
      <c r="K156" s="1006"/>
      <c r="L156" s="1007"/>
      <c r="N156" s="416"/>
      <c r="O156" s="416"/>
      <c r="P156" s="416"/>
      <c r="Q156" s="416"/>
      <c r="R156" s="416"/>
      <c r="S156" s="416"/>
      <c r="T156" s="454"/>
      <c r="U156" s="454"/>
      <c r="V156" s="454"/>
      <c r="W156" s="454"/>
    </row>
    <row r="157" spans="1:45" s="453" customFormat="1" ht="18" customHeight="1" thickBot="1">
      <c r="A157" s="494" t="s">
        <v>516</v>
      </c>
      <c r="B157" s="1008" t="s">
        <v>515</v>
      </c>
      <c r="C157" s="1009"/>
      <c r="D157" s="1010" t="s">
        <v>514</v>
      </c>
      <c r="E157" s="1011"/>
      <c r="F157" s="523" t="s">
        <v>513</v>
      </c>
      <c r="G157" s="524" t="s">
        <v>516</v>
      </c>
      <c r="H157" s="1008" t="s">
        <v>515</v>
      </c>
      <c r="I157" s="1009"/>
      <c r="J157" s="1010" t="s">
        <v>514</v>
      </c>
      <c r="K157" s="1011"/>
      <c r="L157" s="493" t="s">
        <v>513</v>
      </c>
      <c r="M157" s="452"/>
      <c r="N157" s="416"/>
      <c r="O157" s="416"/>
      <c r="P157" s="416"/>
      <c r="Q157" s="416"/>
      <c r="R157" s="416"/>
      <c r="S157" s="416"/>
      <c r="T157" s="454"/>
      <c r="U157" s="454"/>
      <c r="V157" s="454"/>
      <c r="W157" s="454"/>
      <c r="X157" s="452"/>
      <c r="Y157" s="452"/>
      <c r="Z157" s="452"/>
      <c r="AA157" s="452"/>
      <c r="AB157" s="452"/>
      <c r="AC157" s="452"/>
      <c r="AD157" s="452"/>
      <c r="AE157" s="452"/>
      <c r="AF157" s="452"/>
      <c r="AG157" s="452"/>
      <c r="AH157" s="452"/>
      <c r="AI157" s="452"/>
      <c r="AJ157" s="452"/>
      <c r="AK157" s="452"/>
      <c r="AL157" s="452"/>
      <c r="AM157" s="452"/>
      <c r="AN157" s="452"/>
      <c r="AO157" s="452"/>
      <c r="AP157" s="452"/>
      <c r="AQ157" s="452"/>
      <c r="AR157" s="452"/>
      <c r="AS157" s="452"/>
    </row>
    <row r="158" spans="1:45" s="454" customFormat="1" ht="15" customHeight="1" thickTop="1">
      <c r="A158" s="1043" t="s">
        <v>524</v>
      </c>
      <c r="B158" s="1059" t="s">
        <v>525</v>
      </c>
      <c r="C158" s="995"/>
      <c r="D158" s="970" t="s">
        <v>862</v>
      </c>
      <c r="E158" s="967"/>
      <c r="F158" s="496">
        <f>(22500*51)+1150000</f>
        <v>2297500</v>
      </c>
      <c r="G158" s="998" t="s">
        <v>524</v>
      </c>
      <c r="H158" s="1050" t="s">
        <v>386</v>
      </c>
      <c r="I158" s="1051"/>
      <c r="J158" s="1003" t="s">
        <v>752</v>
      </c>
      <c r="K158" s="1004"/>
      <c r="L158" s="530">
        <f>3000*51</f>
        <v>153000</v>
      </c>
      <c r="N158" s="416"/>
      <c r="O158" s="416"/>
      <c r="P158" s="416"/>
      <c r="Q158" s="416"/>
      <c r="R158" s="416"/>
      <c r="S158" s="416"/>
    </row>
    <row r="159" spans="1:45" s="454" customFormat="1" ht="15" customHeight="1">
      <c r="A159" s="1026"/>
      <c r="B159" s="968"/>
      <c r="C159" s="969"/>
      <c r="D159" s="966"/>
      <c r="E159" s="967"/>
      <c r="F159" s="481"/>
      <c r="G159" s="999"/>
      <c r="H159" s="1054" t="s">
        <v>523</v>
      </c>
      <c r="I159" s="1055"/>
      <c r="J159" s="970" t="s">
        <v>753</v>
      </c>
      <c r="K159" s="967"/>
      <c r="L159" s="531">
        <f>2000*51</f>
        <v>102000</v>
      </c>
      <c r="N159" s="416"/>
      <c r="O159" s="416"/>
      <c r="P159" s="416"/>
      <c r="Q159" s="416"/>
      <c r="R159" s="416"/>
      <c r="S159" s="416"/>
    </row>
    <row r="160" spans="1:45" s="454" customFormat="1" ht="15" customHeight="1">
      <c r="A160" s="1026"/>
      <c r="B160" s="968"/>
      <c r="C160" s="969"/>
      <c r="D160" s="966"/>
      <c r="E160" s="967"/>
      <c r="F160" s="481"/>
      <c r="G160" s="999"/>
      <c r="H160" s="1054" t="s">
        <v>522</v>
      </c>
      <c r="I160" s="1055"/>
      <c r="J160" s="970" t="s">
        <v>754</v>
      </c>
      <c r="K160" s="967"/>
      <c r="L160" s="531">
        <f>6500*51</f>
        <v>331500</v>
      </c>
      <c r="N160" s="416"/>
      <c r="O160" s="416"/>
      <c r="P160" s="416"/>
      <c r="Q160" s="416"/>
      <c r="R160" s="416"/>
      <c r="S160" s="416"/>
    </row>
    <row r="161" spans="1:45" s="452" customFormat="1" ht="15" customHeight="1">
      <c r="A161" s="1026"/>
      <c r="B161" s="968"/>
      <c r="C161" s="969"/>
      <c r="D161" s="966"/>
      <c r="E161" s="967"/>
      <c r="F161" s="481"/>
      <c r="G161" s="999"/>
      <c r="H161" s="1054" t="s">
        <v>475</v>
      </c>
      <c r="I161" s="1055"/>
      <c r="J161" s="970" t="s">
        <v>755</v>
      </c>
      <c r="K161" s="967"/>
      <c r="L161" s="531">
        <f>11000*51</f>
        <v>561000</v>
      </c>
      <c r="N161" s="416"/>
      <c r="O161" s="416"/>
      <c r="P161" s="416"/>
      <c r="Q161" s="416"/>
      <c r="R161" s="416"/>
      <c r="S161" s="416"/>
      <c r="T161" s="454"/>
      <c r="U161" s="454"/>
      <c r="V161" s="454"/>
      <c r="W161" s="454"/>
    </row>
    <row r="162" spans="1:45" s="452" customFormat="1" ht="15" customHeight="1">
      <c r="A162" s="1026"/>
      <c r="B162" s="532"/>
      <c r="C162" s="533"/>
      <c r="D162" s="534"/>
      <c r="E162" s="535"/>
      <c r="F162" s="481"/>
      <c r="G162" s="999"/>
      <c r="H162" s="968" t="s">
        <v>858</v>
      </c>
      <c r="I162" s="969"/>
      <c r="J162" s="970" t="s">
        <v>782</v>
      </c>
      <c r="K162" s="971"/>
      <c r="L162" s="531">
        <v>1150000</v>
      </c>
      <c r="N162" s="416"/>
      <c r="O162" s="416"/>
      <c r="P162" s="416"/>
      <c r="Q162" s="416"/>
      <c r="R162" s="416"/>
      <c r="S162" s="416"/>
      <c r="T162" s="454"/>
      <c r="U162" s="454"/>
      <c r="V162" s="454"/>
      <c r="W162" s="454"/>
    </row>
    <row r="163" spans="1:45" s="452" customFormat="1" ht="15" customHeight="1">
      <c r="A163" s="1026"/>
      <c r="B163" s="968"/>
      <c r="C163" s="969"/>
      <c r="D163" s="966"/>
      <c r="E163" s="967"/>
      <c r="F163" s="481"/>
      <c r="G163" s="999"/>
      <c r="H163" s="968"/>
      <c r="I163" s="969"/>
      <c r="J163" s="970"/>
      <c r="K163" s="971"/>
      <c r="L163" s="531"/>
      <c r="N163" s="416"/>
      <c r="O163" s="416"/>
      <c r="P163" s="416"/>
      <c r="Q163" s="416"/>
      <c r="R163" s="416"/>
      <c r="S163" s="416"/>
      <c r="T163" s="454"/>
      <c r="U163" s="454"/>
      <c r="V163" s="454"/>
      <c r="W163" s="454"/>
    </row>
    <row r="164" spans="1:45" s="452" customFormat="1" ht="15" customHeight="1">
      <c r="A164" s="1026"/>
      <c r="B164" s="968"/>
      <c r="C164" s="969"/>
      <c r="D164" s="966"/>
      <c r="E164" s="967"/>
      <c r="F164" s="481"/>
      <c r="G164" s="999"/>
      <c r="H164" s="968"/>
      <c r="I164" s="969"/>
      <c r="J164" s="970"/>
      <c r="K164" s="971"/>
      <c r="L164" s="531"/>
      <c r="N164" s="416"/>
      <c r="O164" s="416"/>
      <c r="P164" s="416"/>
      <c r="Q164" s="416"/>
      <c r="R164" s="416"/>
      <c r="S164" s="416"/>
      <c r="T164" s="454"/>
      <c r="U164" s="454"/>
      <c r="V164" s="454"/>
      <c r="W164" s="454"/>
    </row>
    <row r="165" spans="1:45" s="452" customFormat="1" ht="15" customHeight="1">
      <c r="A165" s="1026"/>
      <c r="B165" s="968"/>
      <c r="C165" s="969"/>
      <c r="D165" s="966"/>
      <c r="E165" s="967"/>
      <c r="F165" s="481"/>
      <c r="G165" s="1000"/>
      <c r="H165" s="1052"/>
      <c r="I165" s="1053"/>
      <c r="J165" s="499"/>
      <c r="K165" s="500" t="s">
        <v>507</v>
      </c>
      <c r="L165" s="561">
        <f>SUM(L158:L164)</f>
        <v>2297500</v>
      </c>
      <c r="N165" s="416"/>
      <c r="O165" s="416"/>
      <c r="P165" s="416"/>
      <c r="Q165" s="416"/>
      <c r="R165" s="416"/>
      <c r="S165" s="416"/>
      <c r="T165" s="454"/>
      <c r="U165" s="454"/>
      <c r="V165" s="454"/>
      <c r="W165" s="454"/>
    </row>
    <row r="166" spans="1:45" s="452" customFormat="1" ht="15" customHeight="1">
      <c r="A166" s="1026"/>
      <c r="B166" s="968"/>
      <c r="C166" s="969"/>
      <c r="D166" s="966"/>
      <c r="E166" s="967"/>
      <c r="F166" s="481"/>
      <c r="G166" s="1016" t="s">
        <v>510</v>
      </c>
      <c r="H166" s="1019"/>
      <c r="I166" s="1020"/>
      <c r="J166" s="1021"/>
      <c r="K166" s="1022"/>
      <c r="L166" s="511">
        <v>0</v>
      </c>
      <c r="N166" s="416"/>
      <c r="O166" s="416"/>
      <c r="P166" s="416"/>
      <c r="Q166" s="416"/>
      <c r="R166" s="416"/>
      <c r="S166" s="416"/>
      <c r="T166" s="454"/>
      <c r="U166" s="454"/>
      <c r="V166" s="454"/>
      <c r="W166" s="454"/>
    </row>
    <row r="167" spans="1:45" s="452" customFormat="1" ht="15" customHeight="1" thickBot="1">
      <c r="A167" s="1027"/>
      <c r="B167" s="1028"/>
      <c r="C167" s="1029"/>
      <c r="D167" s="519"/>
      <c r="E167" s="520" t="s">
        <v>507</v>
      </c>
      <c r="F167" s="565">
        <f>+F158</f>
        <v>2297500</v>
      </c>
      <c r="G167" s="1048"/>
      <c r="H167" s="1049"/>
      <c r="I167" s="1031"/>
      <c r="J167" s="527"/>
      <c r="K167" s="520" t="s">
        <v>507</v>
      </c>
      <c r="L167" s="567">
        <f>SUM(L166)</f>
        <v>0</v>
      </c>
      <c r="N167" s="416"/>
      <c r="O167" s="416"/>
      <c r="P167" s="416"/>
      <c r="Q167" s="416"/>
      <c r="R167" s="416"/>
      <c r="S167" s="416"/>
      <c r="T167" s="454"/>
      <c r="U167" s="454"/>
      <c r="V167" s="454"/>
      <c r="W167" s="454"/>
    </row>
    <row r="168" spans="1:45" s="452" customFormat="1" ht="15" customHeight="1" thickTop="1">
      <c r="A168" s="1056" t="s">
        <v>521</v>
      </c>
      <c r="B168" s="979"/>
      <c r="C168" s="980"/>
      <c r="D168" s="981"/>
      <c r="E168" s="982"/>
      <c r="F168" s="488"/>
      <c r="G168" s="1039" t="s">
        <v>520</v>
      </c>
      <c r="H168" s="979"/>
      <c r="I168" s="980"/>
      <c r="J168" s="981"/>
      <c r="K168" s="982"/>
      <c r="L168" s="489"/>
      <c r="N168" s="416"/>
      <c r="O168" s="416"/>
      <c r="P168" s="416"/>
      <c r="Q168" s="416"/>
      <c r="R168" s="416"/>
      <c r="S168" s="416"/>
      <c r="T168" s="454"/>
      <c r="U168" s="454"/>
      <c r="V168" s="454"/>
      <c r="W168" s="454"/>
    </row>
    <row r="169" spans="1:45" s="452" customFormat="1" ht="24.75" customHeight="1">
      <c r="A169" s="1057"/>
      <c r="B169" s="528"/>
      <c r="C169" s="529"/>
      <c r="D169" s="985"/>
      <c r="E169" s="986" t="s">
        <v>507</v>
      </c>
      <c r="F169" s="560">
        <f>+F167</f>
        <v>2297500</v>
      </c>
      <c r="G169" s="1058"/>
      <c r="H169" s="528"/>
      <c r="I169" s="529"/>
      <c r="J169" s="985"/>
      <c r="K169" s="986" t="s">
        <v>507</v>
      </c>
      <c r="L169" s="561">
        <f>+L165+L167</f>
        <v>2297500</v>
      </c>
      <c r="N169" s="454"/>
      <c r="O169" s="454"/>
      <c r="P169" s="454"/>
      <c r="Q169" s="454"/>
      <c r="R169" s="454"/>
      <c r="S169" s="454"/>
      <c r="T169" s="454"/>
      <c r="U169" s="454"/>
      <c r="V169" s="454"/>
      <c r="W169" s="454"/>
    </row>
    <row r="170" spans="1:45" s="452" customFormat="1" ht="19.5" customHeight="1">
      <c r="A170" s="452" t="s">
        <v>519</v>
      </c>
      <c r="L170" s="563"/>
      <c r="N170" s="454"/>
      <c r="O170" s="454"/>
      <c r="P170" s="454"/>
      <c r="Q170" s="454"/>
      <c r="R170" s="454"/>
      <c r="S170" s="454"/>
      <c r="T170" s="454"/>
      <c r="U170" s="454"/>
      <c r="V170" s="454"/>
      <c r="W170" s="454"/>
    </row>
    <row r="171" spans="1:45" s="453" customFormat="1" ht="18" customHeight="1">
      <c r="A171" s="568" t="s">
        <v>518</v>
      </c>
      <c r="B171" s="569"/>
      <c r="C171" s="569"/>
      <c r="D171" s="569"/>
      <c r="E171" s="569"/>
      <c r="F171" s="570"/>
      <c r="G171" s="569" t="s">
        <v>517</v>
      </c>
      <c r="H171" s="569"/>
      <c r="I171" s="569"/>
      <c r="J171" s="569"/>
      <c r="K171" s="569"/>
      <c r="L171" s="571"/>
      <c r="M171" s="452"/>
      <c r="N171" s="454"/>
      <c r="O171" s="454"/>
      <c r="P171" s="454"/>
      <c r="Q171" s="454"/>
      <c r="R171" s="454"/>
      <c r="S171" s="454"/>
      <c r="T171" s="454"/>
      <c r="U171" s="454"/>
      <c r="V171" s="454"/>
      <c r="W171" s="454"/>
      <c r="X171" s="452"/>
      <c r="Y171" s="452"/>
      <c r="Z171" s="452"/>
      <c r="AA171" s="452"/>
      <c r="AB171" s="452"/>
      <c r="AC171" s="452"/>
      <c r="AD171" s="452"/>
      <c r="AE171" s="452"/>
      <c r="AF171" s="452"/>
      <c r="AG171" s="452"/>
      <c r="AH171" s="452"/>
      <c r="AI171" s="452"/>
      <c r="AJ171" s="452"/>
      <c r="AK171" s="452"/>
      <c r="AL171" s="452"/>
      <c r="AM171" s="452"/>
      <c r="AN171" s="452"/>
      <c r="AO171" s="452"/>
      <c r="AP171" s="452"/>
      <c r="AQ171" s="452"/>
      <c r="AR171" s="452"/>
      <c r="AS171" s="452"/>
    </row>
    <row r="172" spans="1:45" s="452" customFormat="1" ht="15" customHeight="1" thickBot="1">
      <c r="A172" s="494" t="s">
        <v>516</v>
      </c>
      <c r="B172" s="1008" t="s">
        <v>515</v>
      </c>
      <c r="C172" s="1009"/>
      <c r="D172" s="1010" t="s">
        <v>514</v>
      </c>
      <c r="E172" s="1011"/>
      <c r="F172" s="523" t="s">
        <v>513</v>
      </c>
      <c r="G172" s="524" t="s">
        <v>516</v>
      </c>
      <c r="H172" s="1008" t="s">
        <v>515</v>
      </c>
      <c r="I172" s="1009"/>
      <c r="J172" s="1010" t="s">
        <v>514</v>
      </c>
      <c r="K172" s="1011"/>
      <c r="L172" s="493" t="s">
        <v>513</v>
      </c>
      <c r="N172" s="454"/>
      <c r="O172" s="454"/>
      <c r="P172" s="454"/>
      <c r="Q172" s="454"/>
      <c r="R172" s="454"/>
      <c r="S172" s="454"/>
      <c r="T172" s="454"/>
      <c r="U172" s="454"/>
      <c r="V172" s="454"/>
      <c r="W172" s="454"/>
    </row>
    <row r="173" spans="1:45" s="452" customFormat="1" ht="15" customHeight="1" thickTop="1">
      <c r="A173" s="1043" t="s">
        <v>511</v>
      </c>
      <c r="B173" s="1001" t="s">
        <v>512</v>
      </c>
      <c r="C173" s="1002"/>
      <c r="D173" s="1003" t="s">
        <v>756</v>
      </c>
      <c r="E173" s="1004"/>
      <c r="F173" s="496">
        <f>3000*16*12</f>
        <v>576000</v>
      </c>
      <c r="G173" s="1060" t="s">
        <v>511</v>
      </c>
      <c r="H173" s="1001" t="s">
        <v>512</v>
      </c>
      <c r="I173" s="1002"/>
      <c r="J173" s="1003" t="s">
        <v>756</v>
      </c>
      <c r="K173" s="1004"/>
      <c r="L173" s="530">
        <f>3000*16*12</f>
        <v>576000</v>
      </c>
      <c r="N173" s="454"/>
      <c r="O173" s="454"/>
      <c r="P173" s="454"/>
      <c r="Q173" s="454"/>
      <c r="R173" s="454"/>
      <c r="S173" s="454"/>
      <c r="T173" s="454"/>
      <c r="U173" s="454"/>
      <c r="V173" s="454"/>
      <c r="W173" s="454"/>
    </row>
    <row r="174" spans="1:45" s="452" customFormat="1" ht="15" customHeight="1">
      <c r="A174" s="1026"/>
      <c r="B174" s="968"/>
      <c r="C174" s="969"/>
      <c r="D174" s="966"/>
      <c r="E174" s="967"/>
      <c r="F174" s="481"/>
      <c r="G174" s="1018"/>
      <c r="H174" s="983"/>
      <c r="I174" s="984"/>
      <c r="J174" s="499"/>
      <c r="K174" s="500" t="s">
        <v>507</v>
      </c>
      <c r="L174" s="561">
        <f>SUM(L173)</f>
        <v>576000</v>
      </c>
      <c r="N174" s="454"/>
      <c r="O174" s="454"/>
      <c r="P174" s="454"/>
      <c r="Q174" s="454"/>
      <c r="R174" s="454"/>
      <c r="S174" s="454"/>
      <c r="T174" s="454"/>
      <c r="U174" s="454"/>
      <c r="V174" s="454"/>
      <c r="W174" s="454"/>
    </row>
    <row r="175" spans="1:45" s="452" customFormat="1" ht="15" customHeight="1">
      <c r="A175" s="1026"/>
      <c r="B175" s="968"/>
      <c r="C175" s="969"/>
      <c r="D175" s="966"/>
      <c r="E175" s="967"/>
      <c r="F175" s="572"/>
      <c r="G175" s="1016" t="s">
        <v>510</v>
      </c>
      <c r="H175" s="1019"/>
      <c r="I175" s="1020"/>
      <c r="J175" s="1021"/>
      <c r="K175" s="1022"/>
      <c r="L175" s="511">
        <v>0</v>
      </c>
      <c r="N175" s="454"/>
      <c r="O175" s="454"/>
      <c r="P175" s="454"/>
      <c r="Q175" s="454"/>
      <c r="R175" s="454"/>
      <c r="S175" s="454"/>
      <c r="T175" s="454"/>
      <c r="U175" s="454"/>
      <c r="V175" s="454"/>
      <c r="W175" s="454"/>
    </row>
    <row r="176" spans="1:45" s="452" customFormat="1" ht="15" customHeight="1" thickBot="1">
      <c r="A176" s="1027"/>
      <c r="B176" s="1049"/>
      <c r="C176" s="1031"/>
      <c r="D176" s="527"/>
      <c r="E176" s="520" t="s">
        <v>507</v>
      </c>
      <c r="F176" s="573">
        <f>SUM(F173:F175)</f>
        <v>576000</v>
      </c>
      <c r="G176" s="1048"/>
      <c r="H176" s="1049"/>
      <c r="I176" s="1031"/>
      <c r="J176" s="527"/>
      <c r="K176" s="520" t="s">
        <v>507</v>
      </c>
      <c r="L176" s="566">
        <f>SUM(L175)</f>
        <v>0</v>
      </c>
      <c r="N176" s="454"/>
      <c r="O176" s="454"/>
      <c r="P176" s="454"/>
      <c r="Q176" s="454"/>
      <c r="R176" s="454"/>
      <c r="S176" s="454"/>
      <c r="T176" s="454"/>
      <c r="U176" s="454"/>
      <c r="V176" s="454"/>
      <c r="W176" s="454"/>
    </row>
    <row r="177" spans="1:23" s="452" customFormat="1" ht="15" customHeight="1" thickTop="1">
      <c r="A177" s="1056" t="s">
        <v>509</v>
      </c>
      <c r="B177" s="979"/>
      <c r="C177" s="980"/>
      <c r="D177" s="981"/>
      <c r="E177" s="982"/>
      <c r="F177" s="488"/>
      <c r="G177" s="1039" t="s">
        <v>508</v>
      </c>
      <c r="H177" s="979"/>
      <c r="I177" s="980"/>
      <c r="J177" s="981"/>
      <c r="K177" s="982"/>
      <c r="L177" s="489"/>
      <c r="N177" s="454"/>
      <c r="O177" s="454"/>
      <c r="P177" s="454"/>
      <c r="Q177" s="454"/>
      <c r="R177" s="454"/>
      <c r="S177" s="454"/>
      <c r="T177" s="454"/>
      <c r="U177" s="454"/>
      <c r="V177" s="454"/>
      <c r="W177" s="454"/>
    </row>
    <row r="178" spans="1:23" s="454" customFormat="1" ht="15" customHeight="1">
      <c r="A178" s="1057"/>
      <c r="B178" s="528"/>
      <c r="C178" s="529"/>
      <c r="D178" s="985"/>
      <c r="E178" s="986" t="s">
        <v>507</v>
      </c>
      <c r="F178" s="560">
        <f>++F176</f>
        <v>576000</v>
      </c>
      <c r="G178" s="1058"/>
      <c r="H178" s="528"/>
      <c r="I178" s="529"/>
      <c r="J178" s="985"/>
      <c r="K178" s="986" t="s">
        <v>507</v>
      </c>
      <c r="L178" s="561">
        <f>+L174+L176</f>
        <v>576000</v>
      </c>
    </row>
    <row r="179" spans="1:23" s="452" customFormat="1">
      <c r="A179" s="454"/>
      <c r="B179" s="454"/>
      <c r="C179" s="454"/>
      <c r="D179" s="454"/>
      <c r="E179" s="454"/>
      <c r="F179" s="454"/>
      <c r="G179" s="454"/>
      <c r="H179" s="454"/>
      <c r="I179" s="454"/>
      <c r="J179" s="454"/>
      <c r="K179" s="454"/>
      <c r="L179" s="454"/>
      <c r="N179" s="454"/>
      <c r="O179" s="454"/>
      <c r="P179" s="454"/>
      <c r="Q179" s="454"/>
      <c r="R179" s="454"/>
      <c r="S179" s="454"/>
      <c r="T179" s="454"/>
      <c r="U179" s="454"/>
      <c r="V179" s="454"/>
      <c r="W179" s="454"/>
    </row>
    <row r="180" spans="1:23" s="452" customFormat="1" ht="14.25">
      <c r="A180" s="453"/>
      <c r="B180" s="454"/>
      <c r="C180" s="454"/>
      <c r="D180" s="454"/>
      <c r="E180" s="454"/>
      <c r="F180" s="416"/>
      <c r="G180" s="416"/>
      <c r="H180" s="416"/>
      <c r="I180" s="416"/>
      <c r="J180" s="416"/>
      <c r="K180" s="416"/>
      <c r="N180" s="454"/>
      <c r="O180" s="454"/>
      <c r="P180" s="454"/>
      <c r="Q180" s="454"/>
      <c r="R180" s="454"/>
      <c r="S180" s="454"/>
      <c r="T180" s="454"/>
      <c r="U180" s="454"/>
      <c r="V180" s="454"/>
      <c r="W180" s="454"/>
    </row>
    <row r="181" spans="1:23" s="452" customFormat="1" ht="14.25">
      <c r="A181" s="453"/>
      <c r="B181" s="454"/>
      <c r="C181" s="454"/>
      <c r="D181" s="454"/>
      <c r="E181" s="454"/>
      <c r="F181" s="536"/>
      <c r="G181" s="416"/>
      <c r="H181" s="416"/>
      <c r="I181" s="416"/>
      <c r="J181" s="416"/>
      <c r="K181" s="416"/>
      <c r="N181" s="454"/>
      <c r="O181" s="454"/>
      <c r="P181" s="454"/>
      <c r="Q181" s="454"/>
      <c r="R181" s="454"/>
      <c r="S181" s="454"/>
      <c r="T181" s="454"/>
      <c r="U181" s="454"/>
      <c r="V181" s="454"/>
      <c r="W181" s="454"/>
    </row>
    <row r="182" spans="1:23" s="452" customFormat="1" ht="14.25">
      <c r="A182" s="537"/>
      <c r="B182" s="484"/>
      <c r="C182" s="484"/>
      <c r="D182" s="484"/>
      <c r="E182" s="454"/>
      <c r="F182" s="416"/>
      <c r="G182" s="416"/>
      <c r="H182" s="416"/>
      <c r="I182" s="416"/>
      <c r="J182" s="416"/>
      <c r="K182" s="416"/>
      <c r="N182" s="454"/>
      <c r="O182" s="454"/>
      <c r="P182" s="454"/>
      <c r="Q182" s="454"/>
      <c r="R182" s="454"/>
      <c r="S182" s="454"/>
      <c r="T182" s="454"/>
      <c r="U182" s="454"/>
      <c r="V182" s="454"/>
      <c r="W182" s="454"/>
    </row>
    <row r="183" spans="1:23" s="452" customFormat="1" ht="14.25">
      <c r="A183" s="537"/>
      <c r="B183" s="484"/>
      <c r="C183" s="484"/>
      <c r="D183" s="484"/>
      <c r="E183" s="454"/>
      <c r="F183" s="416"/>
      <c r="G183" s="416"/>
      <c r="H183" s="416"/>
      <c r="I183" s="416"/>
      <c r="J183" s="416"/>
      <c r="K183" s="416"/>
      <c r="N183" s="454"/>
      <c r="O183" s="454"/>
      <c r="P183" s="454"/>
      <c r="Q183" s="454"/>
      <c r="R183" s="454"/>
      <c r="S183" s="454"/>
      <c r="T183" s="454"/>
      <c r="U183" s="454"/>
      <c r="V183" s="454"/>
      <c r="W183" s="454"/>
    </row>
    <row r="184" spans="1:23" s="452" customFormat="1">
      <c r="D184" s="484"/>
      <c r="E184" s="454"/>
      <c r="F184" s="416"/>
      <c r="G184" s="416"/>
      <c r="H184" s="416"/>
      <c r="I184" s="416"/>
      <c r="J184" s="416"/>
      <c r="K184" s="416"/>
      <c r="N184" s="454"/>
      <c r="O184" s="454"/>
      <c r="P184" s="454"/>
      <c r="Q184" s="454"/>
      <c r="R184" s="454"/>
      <c r="S184" s="454"/>
      <c r="T184" s="454"/>
      <c r="U184" s="454"/>
      <c r="V184" s="454"/>
      <c r="W184" s="454"/>
    </row>
    <row r="185" spans="1:23" s="452" customFormat="1">
      <c r="D185" s="484"/>
      <c r="E185" s="454"/>
      <c r="F185" s="416"/>
      <c r="G185" s="416"/>
      <c r="H185" s="416"/>
      <c r="I185" s="416"/>
      <c r="J185" s="416"/>
      <c r="K185" s="416"/>
      <c r="N185" s="454"/>
      <c r="O185" s="454"/>
      <c r="P185" s="454"/>
      <c r="Q185" s="454"/>
      <c r="R185" s="454"/>
      <c r="S185" s="454"/>
      <c r="T185" s="454"/>
      <c r="U185" s="454"/>
      <c r="V185" s="454"/>
      <c r="W185" s="454"/>
    </row>
    <row r="186" spans="1:23" s="452" customFormat="1">
      <c r="D186" s="484"/>
      <c r="E186" s="454"/>
      <c r="F186" s="416"/>
      <c r="G186" s="416"/>
      <c r="H186" s="416"/>
      <c r="I186" s="416"/>
      <c r="J186" s="416"/>
      <c r="K186" s="416"/>
      <c r="N186" s="454"/>
      <c r="O186" s="454"/>
      <c r="P186" s="454"/>
      <c r="Q186" s="454"/>
      <c r="R186" s="454"/>
      <c r="S186" s="454"/>
      <c r="T186" s="454"/>
      <c r="U186" s="454"/>
      <c r="V186" s="454"/>
      <c r="W186" s="454"/>
    </row>
    <row r="187" spans="1:23" s="452" customFormat="1">
      <c r="D187" s="484"/>
      <c r="E187" s="454"/>
      <c r="F187" s="416"/>
      <c r="G187" s="416"/>
      <c r="H187" s="416"/>
      <c r="I187" s="416"/>
      <c r="J187" s="416"/>
      <c r="K187" s="416"/>
      <c r="N187" s="454"/>
      <c r="O187" s="454"/>
      <c r="P187" s="454"/>
      <c r="Q187" s="454"/>
      <c r="R187" s="454"/>
      <c r="S187" s="454"/>
      <c r="T187" s="454"/>
      <c r="U187" s="454"/>
      <c r="V187" s="454"/>
      <c r="W187" s="454"/>
    </row>
    <row r="188" spans="1:23" s="452" customFormat="1">
      <c r="D188" s="484"/>
      <c r="E188" s="454"/>
      <c r="F188" s="416"/>
      <c r="G188" s="416"/>
      <c r="H188" s="416"/>
      <c r="I188" s="416"/>
      <c r="J188" s="416"/>
      <c r="K188" s="416"/>
      <c r="N188" s="454"/>
      <c r="O188" s="454"/>
      <c r="P188" s="454"/>
      <c r="Q188" s="454"/>
      <c r="R188" s="454"/>
      <c r="S188" s="454"/>
      <c r="T188" s="454"/>
      <c r="U188" s="454"/>
      <c r="V188" s="454"/>
      <c r="W188" s="454"/>
    </row>
    <row r="189" spans="1:23" s="452" customFormat="1">
      <c r="D189" s="484"/>
      <c r="E189" s="454"/>
      <c r="F189" s="416"/>
      <c r="G189" s="416"/>
      <c r="H189" s="416"/>
      <c r="I189" s="416"/>
      <c r="J189" s="416"/>
      <c r="K189" s="416"/>
      <c r="N189" s="454"/>
      <c r="O189" s="454"/>
      <c r="P189" s="454"/>
      <c r="Q189" s="454"/>
      <c r="R189" s="454"/>
      <c r="S189" s="454"/>
      <c r="T189" s="454"/>
      <c r="U189" s="454"/>
      <c r="V189" s="454"/>
      <c r="W189" s="454"/>
    </row>
    <row r="190" spans="1:23" s="452" customFormat="1">
      <c r="D190" s="484"/>
      <c r="E190" s="454"/>
      <c r="F190" s="416"/>
      <c r="G190" s="416"/>
      <c r="H190" s="416"/>
      <c r="I190" s="416"/>
      <c r="J190" s="416"/>
      <c r="K190" s="416"/>
      <c r="N190" s="454"/>
      <c r="O190" s="454"/>
      <c r="P190" s="454"/>
      <c r="Q190" s="454"/>
      <c r="R190" s="454"/>
      <c r="S190" s="454"/>
      <c r="T190" s="454"/>
      <c r="U190" s="454"/>
      <c r="V190" s="454"/>
      <c r="W190" s="454"/>
    </row>
    <row r="191" spans="1:23" s="452" customFormat="1">
      <c r="A191" s="484"/>
      <c r="B191" s="484"/>
      <c r="C191" s="484"/>
      <c r="D191" s="484"/>
      <c r="E191" s="454"/>
      <c r="F191" s="416"/>
      <c r="G191" s="416"/>
      <c r="H191" s="416"/>
      <c r="I191" s="416"/>
      <c r="J191" s="416"/>
      <c r="K191" s="416"/>
      <c r="N191" s="454"/>
      <c r="O191" s="454"/>
      <c r="P191" s="454"/>
      <c r="Q191" s="454"/>
      <c r="R191" s="454"/>
      <c r="S191" s="454"/>
      <c r="T191" s="454"/>
      <c r="U191" s="454"/>
      <c r="V191" s="454"/>
      <c r="W191" s="454"/>
    </row>
    <row r="192" spans="1:23" s="452" customFormat="1">
      <c r="A192" s="484"/>
      <c r="B192" s="484"/>
      <c r="C192" s="484"/>
      <c r="D192" s="484"/>
      <c r="E192" s="454"/>
      <c r="F192" s="416"/>
      <c r="G192" s="416"/>
      <c r="H192" s="416"/>
      <c r="I192" s="416"/>
      <c r="J192" s="416"/>
      <c r="K192" s="416"/>
      <c r="N192" s="454"/>
      <c r="O192" s="454"/>
      <c r="P192" s="454"/>
      <c r="Q192" s="454"/>
      <c r="R192" s="454"/>
      <c r="S192" s="454"/>
      <c r="T192" s="454"/>
      <c r="U192" s="454"/>
      <c r="V192" s="454"/>
      <c r="W192" s="454"/>
    </row>
    <row r="193" spans="1:23" s="452" customFormat="1">
      <c r="A193" s="538"/>
      <c r="B193" s="484"/>
      <c r="C193" s="484"/>
      <c r="D193" s="484"/>
      <c r="E193" s="454"/>
      <c r="F193" s="416"/>
      <c r="G193" s="416"/>
      <c r="H193" s="416"/>
      <c r="I193" s="416"/>
      <c r="J193" s="416"/>
      <c r="K193" s="416"/>
      <c r="N193" s="454"/>
      <c r="O193" s="454"/>
      <c r="P193" s="454"/>
      <c r="Q193" s="454"/>
      <c r="R193" s="454"/>
      <c r="S193" s="454"/>
      <c r="T193" s="454"/>
      <c r="U193" s="454"/>
      <c r="V193" s="454"/>
      <c r="W193" s="454"/>
    </row>
    <row r="194" spans="1:23" s="452" customFormat="1">
      <c r="A194" s="484"/>
      <c r="B194" s="484"/>
      <c r="C194" s="484"/>
      <c r="D194" s="484"/>
      <c r="E194" s="454"/>
      <c r="F194" s="416"/>
      <c r="G194" s="416"/>
      <c r="H194" s="416"/>
      <c r="I194" s="416"/>
      <c r="J194" s="416"/>
      <c r="K194" s="416"/>
      <c r="N194" s="454"/>
      <c r="O194" s="454"/>
      <c r="P194" s="454"/>
      <c r="Q194" s="454"/>
      <c r="R194" s="454"/>
      <c r="S194" s="454"/>
      <c r="T194" s="454"/>
      <c r="U194" s="454"/>
      <c r="V194" s="454"/>
      <c r="W194" s="454"/>
    </row>
    <row r="195" spans="1:23" s="452" customFormat="1">
      <c r="A195" s="484"/>
      <c r="B195" s="484"/>
      <c r="C195" s="484"/>
      <c r="D195" s="484"/>
      <c r="E195" s="454"/>
      <c r="F195" s="416"/>
      <c r="G195" s="416"/>
      <c r="H195" s="416"/>
      <c r="I195" s="416"/>
      <c r="J195" s="416"/>
      <c r="K195" s="416"/>
      <c r="N195" s="454"/>
      <c r="O195" s="454"/>
      <c r="P195" s="454"/>
      <c r="Q195" s="454"/>
      <c r="R195" s="454"/>
      <c r="S195" s="454"/>
      <c r="T195" s="454"/>
      <c r="U195" s="454"/>
      <c r="V195" s="454"/>
      <c r="W195" s="454"/>
    </row>
    <row r="196" spans="1:23" s="452" customFormat="1">
      <c r="B196" s="539"/>
      <c r="C196" s="484"/>
      <c r="D196" s="484"/>
      <c r="E196" s="454"/>
      <c r="F196" s="416"/>
      <c r="G196" s="416"/>
      <c r="H196" s="416"/>
      <c r="I196" s="416"/>
      <c r="J196" s="416"/>
      <c r="K196" s="416"/>
      <c r="N196" s="454"/>
      <c r="O196" s="454"/>
      <c r="P196" s="454"/>
      <c r="Q196" s="454"/>
      <c r="R196" s="454"/>
      <c r="S196" s="454"/>
      <c r="T196" s="454"/>
      <c r="U196" s="454"/>
      <c r="V196" s="454"/>
      <c r="W196" s="454"/>
    </row>
    <row r="197" spans="1:23" s="452" customFormat="1">
      <c r="A197" s="415"/>
      <c r="B197" s="415"/>
      <c r="C197" s="415"/>
      <c r="D197" s="415"/>
      <c r="E197" s="416"/>
      <c r="F197" s="416"/>
      <c r="G197" s="416"/>
      <c r="H197" s="416"/>
      <c r="I197" s="416"/>
      <c r="J197" s="416"/>
      <c r="K197" s="416"/>
      <c r="N197" s="454"/>
      <c r="O197" s="454"/>
      <c r="P197" s="454"/>
      <c r="Q197" s="454"/>
      <c r="R197" s="454"/>
      <c r="S197" s="454"/>
      <c r="T197" s="454"/>
      <c r="U197" s="454"/>
      <c r="V197" s="454"/>
      <c r="W197" s="454"/>
    </row>
    <row r="198" spans="1:23" s="452" customFormat="1">
      <c r="A198" s="415"/>
      <c r="B198" s="415"/>
      <c r="C198" s="415"/>
      <c r="D198" s="415"/>
      <c r="E198" s="416"/>
      <c r="F198" s="416"/>
      <c r="G198" s="416"/>
      <c r="H198" s="416"/>
      <c r="I198" s="416"/>
      <c r="J198" s="416"/>
      <c r="K198" s="416"/>
      <c r="N198" s="454"/>
      <c r="O198" s="454"/>
      <c r="P198" s="454"/>
      <c r="Q198" s="454"/>
      <c r="R198" s="454"/>
      <c r="S198" s="454"/>
      <c r="T198" s="454"/>
      <c r="U198" s="454"/>
      <c r="V198" s="454"/>
      <c r="W198" s="454"/>
    </row>
    <row r="199" spans="1:23" s="452" customFormat="1">
      <c r="A199" s="416"/>
      <c r="B199" s="416"/>
      <c r="C199" s="416"/>
      <c r="D199" s="416"/>
      <c r="E199" s="416"/>
      <c r="F199" s="416"/>
      <c r="G199" s="416"/>
      <c r="H199" s="416"/>
      <c r="I199" s="416"/>
      <c r="J199" s="416"/>
      <c r="K199" s="416"/>
      <c r="N199" s="454"/>
      <c r="O199" s="454"/>
      <c r="P199" s="454"/>
      <c r="Q199" s="454"/>
      <c r="R199" s="454"/>
      <c r="S199" s="454"/>
      <c r="T199" s="454"/>
      <c r="U199" s="454"/>
      <c r="V199" s="454"/>
      <c r="W199" s="454"/>
    </row>
    <row r="200" spans="1:23" s="452" customFormat="1">
      <c r="A200" s="416"/>
      <c r="B200" s="416"/>
      <c r="C200" s="416"/>
      <c r="D200" s="416"/>
      <c r="E200" s="416"/>
      <c r="F200" s="416"/>
      <c r="G200" s="416"/>
      <c r="H200" s="416"/>
      <c r="I200" s="416"/>
      <c r="J200" s="416"/>
      <c r="K200" s="416"/>
      <c r="N200" s="454"/>
      <c r="O200" s="454"/>
      <c r="P200" s="454"/>
      <c r="Q200" s="454"/>
      <c r="R200" s="454"/>
      <c r="S200" s="454"/>
      <c r="T200" s="454"/>
      <c r="U200" s="454"/>
      <c r="V200" s="454"/>
      <c r="W200" s="454"/>
    </row>
    <row r="201" spans="1:23" s="452" customFormat="1">
      <c r="A201" s="416"/>
      <c r="B201" s="416"/>
      <c r="C201" s="416"/>
      <c r="D201" s="416"/>
      <c r="E201" s="416"/>
      <c r="F201" s="416"/>
      <c r="G201" s="416"/>
      <c r="H201" s="416"/>
      <c r="I201" s="416"/>
      <c r="J201" s="416"/>
      <c r="K201" s="416"/>
      <c r="N201" s="454"/>
      <c r="O201" s="454"/>
      <c r="P201" s="454"/>
      <c r="Q201" s="454"/>
      <c r="R201" s="454"/>
      <c r="S201" s="454"/>
      <c r="T201" s="454"/>
      <c r="U201" s="454"/>
      <c r="V201" s="454"/>
      <c r="W201" s="454"/>
    </row>
    <row r="202" spans="1:23" s="452" customFormat="1">
      <c r="A202" s="416"/>
      <c r="B202" s="416"/>
      <c r="C202" s="416"/>
      <c r="D202" s="416"/>
      <c r="E202" s="416"/>
      <c r="F202" s="416"/>
      <c r="G202" s="416"/>
      <c r="H202" s="416"/>
      <c r="I202" s="416"/>
      <c r="J202" s="416"/>
      <c r="K202" s="416"/>
      <c r="N202" s="454"/>
      <c r="O202" s="454"/>
      <c r="P202" s="454"/>
      <c r="Q202" s="454"/>
      <c r="R202" s="454"/>
      <c r="S202" s="454"/>
      <c r="T202" s="454"/>
      <c r="U202" s="454"/>
      <c r="V202" s="454"/>
      <c r="W202" s="454"/>
    </row>
    <row r="203" spans="1:23" s="452" customFormat="1">
      <c r="A203" s="416"/>
      <c r="B203" s="416"/>
      <c r="C203" s="416"/>
      <c r="D203" s="416"/>
      <c r="E203" s="416"/>
      <c r="F203" s="416"/>
      <c r="G203" s="416"/>
      <c r="H203" s="416"/>
      <c r="I203" s="416"/>
      <c r="J203" s="416"/>
      <c r="K203" s="416"/>
      <c r="N203" s="454"/>
      <c r="O203" s="454"/>
      <c r="P203" s="454"/>
      <c r="Q203" s="454"/>
      <c r="R203" s="454"/>
      <c r="S203" s="454"/>
      <c r="T203" s="454"/>
      <c r="U203" s="454"/>
      <c r="V203" s="454"/>
      <c r="W203" s="454"/>
    </row>
    <row r="204" spans="1:23" s="452" customFormat="1">
      <c r="A204" s="416"/>
      <c r="B204" s="416"/>
      <c r="C204" s="416"/>
      <c r="D204" s="416"/>
      <c r="E204" s="416"/>
      <c r="F204" s="416"/>
      <c r="G204" s="416"/>
      <c r="H204" s="416"/>
      <c r="I204" s="416"/>
      <c r="J204" s="416"/>
      <c r="K204" s="416"/>
      <c r="N204" s="454"/>
      <c r="O204" s="454"/>
      <c r="P204" s="454"/>
      <c r="Q204" s="454"/>
      <c r="R204" s="454"/>
      <c r="S204" s="454"/>
      <c r="T204" s="454"/>
      <c r="U204" s="454"/>
      <c r="V204" s="454"/>
      <c r="W204" s="454"/>
    </row>
    <row r="205" spans="1:23" s="452" customFormat="1">
      <c r="A205" s="416"/>
      <c r="B205" s="416"/>
      <c r="C205" s="416"/>
      <c r="D205" s="416"/>
      <c r="E205" s="416"/>
      <c r="F205" s="416"/>
      <c r="G205" s="416"/>
      <c r="H205" s="416"/>
      <c r="I205" s="416"/>
      <c r="J205" s="416"/>
      <c r="K205" s="416"/>
      <c r="N205" s="454"/>
      <c r="O205" s="454"/>
      <c r="P205" s="454"/>
      <c r="Q205" s="454"/>
      <c r="R205" s="454"/>
      <c r="S205" s="454"/>
      <c r="T205" s="454"/>
      <c r="U205" s="454"/>
      <c r="V205" s="454"/>
      <c r="W205" s="454"/>
    </row>
    <row r="206" spans="1:23" s="452" customFormat="1">
      <c r="A206" s="416"/>
      <c r="B206" s="416"/>
      <c r="C206" s="416"/>
      <c r="D206" s="416"/>
      <c r="E206" s="416"/>
      <c r="F206" s="416"/>
      <c r="G206" s="416"/>
      <c r="H206" s="416"/>
      <c r="I206" s="416"/>
      <c r="J206" s="416"/>
      <c r="K206" s="416"/>
      <c r="N206" s="454"/>
      <c r="O206" s="454"/>
      <c r="P206" s="454"/>
      <c r="Q206" s="454"/>
      <c r="R206" s="454"/>
      <c r="S206" s="454"/>
      <c r="T206" s="454"/>
      <c r="U206" s="454"/>
      <c r="V206" s="454"/>
      <c r="W206" s="454"/>
    </row>
    <row r="207" spans="1:23" s="452" customFormat="1">
      <c r="A207" s="416"/>
      <c r="B207" s="416"/>
      <c r="C207" s="416"/>
      <c r="D207" s="416"/>
      <c r="E207" s="416"/>
      <c r="F207" s="416"/>
      <c r="G207" s="416"/>
      <c r="H207" s="416"/>
      <c r="I207" s="416"/>
      <c r="J207" s="416"/>
      <c r="K207" s="416"/>
      <c r="N207" s="454"/>
      <c r="O207" s="454"/>
      <c r="P207" s="454"/>
      <c r="Q207" s="454"/>
      <c r="R207" s="454"/>
      <c r="S207" s="454"/>
      <c r="T207" s="454"/>
      <c r="U207" s="454"/>
      <c r="V207" s="454"/>
      <c r="W207" s="454"/>
    </row>
    <row r="208" spans="1:23" s="452" customFormat="1">
      <c r="A208" s="416"/>
      <c r="B208" s="416"/>
      <c r="C208" s="416"/>
      <c r="D208" s="416"/>
      <c r="E208" s="416"/>
      <c r="F208" s="416"/>
      <c r="G208" s="416"/>
      <c r="H208" s="416"/>
      <c r="I208" s="416"/>
      <c r="J208" s="416"/>
      <c r="K208" s="416"/>
      <c r="N208" s="454"/>
      <c r="O208" s="454"/>
      <c r="P208" s="454"/>
      <c r="Q208" s="454"/>
      <c r="R208" s="454"/>
      <c r="S208" s="454"/>
      <c r="T208" s="454"/>
      <c r="U208" s="454"/>
      <c r="V208" s="454"/>
      <c r="W208" s="454"/>
    </row>
    <row r="209" spans="1:23" s="452" customFormat="1">
      <c r="A209" s="416"/>
      <c r="B209" s="416"/>
      <c r="C209" s="416"/>
      <c r="D209" s="416"/>
      <c r="E209" s="416"/>
      <c r="F209" s="416"/>
      <c r="G209" s="416"/>
      <c r="H209" s="416"/>
      <c r="I209" s="416"/>
      <c r="J209" s="416"/>
      <c r="K209" s="416"/>
      <c r="N209" s="454"/>
      <c r="O209" s="454"/>
      <c r="P209" s="454"/>
      <c r="Q209" s="454"/>
      <c r="R209" s="454"/>
      <c r="S209" s="454"/>
      <c r="T209" s="454"/>
      <c r="U209" s="454"/>
      <c r="V209" s="454"/>
      <c r="W209" s="454"/>
    </row>
    <row r="210" spans="1:23" s="452" customFormat="1">
      <c r="A210" s="540"/>
      <c r="B210" s="540"/>
      <c r="C210" s="540"/>
      <c r="D210" s="540"/>
      <c r="E210" s="540"/>
      <c r="F210" s="540"/>
      <c r="G210" s="540"/>
      <c r="H210" s="540"/>
      <c r="I210" s="540"/>
      <c r="N210" s="454"/>
      <c r="O210" s="454"/>
      <c r="P210" s="454"/>
      <c r="Q210" s="454"/>
      <c r="R210" s="454"/>
      <c r="S210" s="454"/>
      <c r="T210" s="454"/>
      <c r="U210" s="454"/>
      <c r="V210" s="454"/>
      <c r="W210" s="454"/>
    </row>
    <row r="211" spans="1:23" s="452" customFormat="1">
      <c r="A211" s="540"/>
      <c r="B211" s="540"/>
      <c r="C211" s="540"/>
      <c r="D211" s="540"/>
      <c r="E211" s="540"/>
      <c r="F211" s="540"/>
      <c r="G211" s="540"/>
      <c r="H211" s="540"/>
      <c r="I211" s="540"/>
      <c r="N211" s="454"/>
      <c r="O211" s="454"/>
      <c r="P211" s="454"/>
      <c r="Q211" s="454"/>
      <c r="R211" s="454"/>
      <c r="S211" s="454"/>
      <c r="T211" s="454"/>
      <c r="U211" s="454"/>
      <c r="V211" s="454"/>
      <c r="W211" s="454"/>
    </row>
    <row r="212" spans="1:23" s="452" customFormat="1">
      <c r="A212" s="540"/>
      <c r="B212" s="540"/>
      <c r="C212" s="540"/>
      <c r="D212" s="540"/>
      <c r="E212" s="540"/>
      <c r="F212" s="540"/>
      <c r="G212" s="540"/>
      <c r="H212" s="540"/>
      <c r="I212" s="540"/>
      <c r="N212" s="454"/>
      <c r="O212" s="454"/>
      <c r="P212" s="454"/>
      <c r="Q212" s="454"/>
      <c r="R212" s="454"/>
      <c r="S212" s="454"/>
      <c r="T212" s="454"/>
      <c r="U212" s="454"/>
      <c r="V212" s="454"/>
      <c r="W212" s="454"/>
    </row>
    <row r="213" spans="1:23" s="452" customFormat="1">
      <c r="A213" s="540"/>
      <c r="B213" s="540"/>
      <c r="C213" s="540"/>
      <c r="D213" s="540"/>
      <c r="E213" s="540"/>
      <c r="F213" s="540"/>
      <c r="G213" s="540"/>
      <c r="H213" s="540"/>
      <c r="I213" s="540"/>
      <c r="N213" s="454"/>
      <c r="O213" s="454"/>
      <c r="P213" s="454"/>
      <c r="Q213" s="454"/>
      <c r="R213" s="454"/>
      <c r="S213" s="454"/>
      <c r="T213" s="454"/>
      <c r="U213" s="454"/>
      <c r="V213" s="454"/>
      <c r="W213" s="454"/>
    </row>
    <row r="214" spans="1:23" s="452" customFormat="1">
      <c r="A214" s="540"/>
      <c r="B214" s="540"/>
      <c r="C214" s="540"/>
      <c r="D214" s="540"/>
      <c r="E214" s="540"/>
      <c r="F214" s="540"/>
      <c r="G214" s="540"/>
      <c r="H214" s="540"/>
      <c r="I214" s="540"/>
      <c r="N214" s="454"/>
      <c r="O214" s="454"/>
      <c r="P214" s="454"/>
      <c r="Q214" s="454"/>
      <c r="R214" s="454"/>
      <c r="S214" s="454"/>
      <c r="T214" s="454"/>
      <c r="U214" s="454"/>
      <c r="V214" s="454"/>
      <c r="W214" s="454"/>
    </row>
    <row r="215" spans="1:23" s="452" customFormat="1">
      <c r="A215" s="540"/>
      <c r="B215" s="540"/>
      <c r="C215" s="540"/>
      <c r="D215" s="540"/>
      <c r="E215" s="540"/>
      <c r="F215" s="540"/>
      <c r="G215" s="540"/>
      <c r="H215" s="540"/>
      <c r="I215" s="540"/>
      <c r="N215" s="454"/>
      <c r="O215" s="454"/>
      <c r="P215" s="454"/>
      <c r="Q215" s="454"/>
      <c r="R215" s="454"/>
      <c r="S215" s="454"/>
      <c r="T215" s="454"/>
      <c r="U215" s="454"/>
      <c r="V215" s="454"/>
      <c r="W215" s="454"/>
    </row>
    <row r="216" spans="1:23" s="452" customFormat="1">
      <c r="N216" s="454"/>
      <c r="O216" s="454"/>
      <c r="P216" s="454"/>
      <c r="Q216" s="454"/>
      <c r="R216" s="454"/>
      <c r="S216" s="454"/>
      <c r="T216" s="454"/>
      <c r="U216" s="454"/>
      <c r="V216" s="454"/>
      <c r="W216" s="454"/>
    </row>
    <row r="217" spans="1:23" s="452" customFormat="1">
      <c r="N217" s="454"/>
      <c r="O217" s="454"/>
      <c r="P217" s="454"/>
      <c r="Q217" s="454"/>
      <c r="R217" s="454"/>
      <c r="S217" s="454"/>
      <c r="T217" s="454"/>
      <c r="U217" s="454"/>
      <c r="V217" s="454"/>
      <c r="W217" s="454"/>
    </row>
    <row r="218" spans="1:23" s="452" customFormat="1">
      <c r="N218" s="454"/>
      <c r="O218" s="454"/>
      <c r="P218" s="454"/>
      <c r="Q218" s="454"/>
      <c r="R218" s="454"/>
      <c r="S218" s="454"/>
      <c r="T218" s="454"/>
      <c r="U218" s="454"/>
      <c r="V218" s="454"/>
      <c r="W218" s="454"/>
    </row>
    <row r="219" spans="1:23" s="452" customFormat="1">
      <c r="N219" s="454"/>
      <c r="O219" s="454"/>
      <c r="P219" s="454"/>
      <c r="Q219" s="454"/>
      <c r="R219" s="454"/>
      <c r="S219" s="454"/>
      <c r="T219" s="454"/>
      <c r="U219" s="454"/>
      <c r="V219" s="454"/>
      <c r="W219" s="454"/>
    </row>
    <row r="220" spans="1:23" s="452" customFormat="1">
      <c r="N220" s="454"/>
      <c r="O220" s="454"/>
      <c r="P220" s="454"/>
      <c r="Q220" s="454"/>
      <c r="R220" s="454"/>
      <c r="S220" s="454"/>
      <c r="T220" s="454"/>
      <c r="U220" s="454"/>
      <c r="V220" s="454"/>
      <c r="W220" s="454"/>
    </row>
    <row r="221" spans="1:23" s="452" customFormat="1">
      <c r="N221" s="454"/>
      <c r="O221" s="454"/>
      <c r="P221" s="454"/>
      <c r="Q221" s="454"/>
      <c r="R221" s="454"/>
      <c r="S221" s="454"/>
      <c r="T221" s="454"/>
      <c r="U221" s="454"/>
      <c r="V221" s="454"/>
      <c r="W221" s="454"/>
    </row>
    <row r="222" spans="1:23" s="452" customFormat="1">
      <c r="N222" s="454"/>
      <c r="O222" s="454"/>
      <c r="P222" s="454"/>
      <c r="Q222" s="454"/>
      <c r="R222" s="454"/>
      <c r="S222" s="454"/>
      <c r="T222" s="454"/>
      <c r="U222" s="454"/>
      <c r="V222" s="454"/>
      <c r="W222" s="454"/>
    </row>
    <row r="223" spans="1:23" s="452" customFormat="1">
      <c r="N223" s="454"/>
      <c r="O223" s="454"/>
      <c r="P223" s="454"/>
      <c r="Q223" s="454"/>
      <c r="R223" s="454"/>
      <c r="S223" s="454"/>
      <c r="T223" s="454"/>
      <c r="U223" s="454"/>
      <c r="V223" s="454"/>
      <c r="W223" s="454"/>
    </row>
    <row r="224" spans="1:23" s="452" customFormat="1">
      <c r="N224" s="454"/>
      <c r="O224" s="454"/>
      <c r="P224" s="454"/>
      <c r="Q224" s="454"/>
      <c r="R224" s="454"/>
      <c r="S224" s="454"/>
      <c r="T224" s="454"/>
      <c r="U224" s="454"/>
      <c r="V224" s="454"/>
      <c r="W224" s="454"/>
    </row>
    <row r="225" spans="14:23" s="452" customFormat="1">
      <c r="N225" s="454"/>
      <c r="O225" s="454"/>
      <c r="P225" s="454"/>
      <c r="Q225" s="454"/>
      <c r="R225" s="454"/>
      <c r="S225" s="454"/>
      <c r="T225" s="454"/>
      <c r="U225" s="454"/>
      <c r="V225" s="454"/>
      <c r="W225" s="454"/>
    </row>
    <row r="226" spans="14:23" s="452" customFormat="1">
      <c r="N226" s="454"/>
      <c r="O226" s="454"/>
      <c r="P226" s="454"/>
      <c r="Q226" s="454"/>
      <c r="R226" s="454"/>
      <c r="S226" s="454"/>
      <c r="T226" s="454"/>
      <c r="U226" s="454"/>
      <c r="V226" s="454"/>
      <c r="W226" s="454"/>
    </row>
    <row r="227" spans="14:23" s="452" customFormat="1">
      <c r="N227" s="454"/>
      <c r="O227" s="454"/>
      <c r="P227" s="454"/>
      <c r="Q227" s="454"/>
      <c r="R227" s="454"/>
      <c r="S227" s="454"/>
      <c r="T227" s="454"/>
      <c r="U227" s="454"/>
      <c r="V227" s="454"/>
      <c r="W227" s="454"/>
    </row>
    <row r="228" spans="14:23" s="452" customFormat="1">
      <c r="N228" s="454"/>
      <c r="O228" s="454"/>
      <c r="P228" s="454"/>
      <c r="Q228" s="454"/>
      <c r="R228" s="454"/>
      <c r="S228" s="454"/>
      <c r="T228" s="454"/>
      <c r="U228" s="454"/>
      <c r="V228" s="454"/>
      <c r="W228" s="454"/>
    </row>
    <row r="229" spans="14:23" s="452" customFormat="1">
      <c r="N229" s="454"/>
      <c r="O229" s="454"/>
      <c r="P229" s="454"/>
      <c r="Q229" s="454"/>
      <c r="R229" s="454"/>
      <c r="S229" s="454"/>
      <c r="T229" s="454"/>
      <c r="U229" s="454"/>
      <c r="V229" s="454"/>
      <c r="W229" s="454"/>
    </row>
    <row r="230" spans="14:23" s="452" customFormat="1">
      <c r="N230" s="454"/>
      <c r="O230" s="454"/>
      <c r="P230" s="454"/>
      <c r="Q230" s="454"/>
      <c r="R230" s="454"/>
      <c r="S230" s="454"/>
      <c r="T230" s="454"/>
      <c r="U230" s="454"/>
      <c r="V230" s="454"/>
      <c r="W230" s="454"/>
    </row>
    <row r="231" spans="14:23" s="452" customFormat="1">
      <c r="N231" s="454"/>
      <c r="O231" s="454"/>
      <c r="P231" s="454"/>
      <c r="Q231" s="454"/>
      <c r="R231" s="454"/>
      <c r="S231" s="454"/>
      <c r="T231" s="454"/>
      <c r="U231" s="454"/>
      <c r="V231" s="454"/>
      <c r="W231" s="454"/>
    </row>
    <row r="232" spans="14:23" s="452" customFormat="1">
      <c r="N232" s="454"/>
      <c r="O232" s="454"/>
      <c r="P232" s="454"/>
      <c r="Q232" s="454"/>
      <c r="R232" s="454"/>
      <c r="S232" s="454"/>
      <c r="T232" s="454"/>
      <c r="U232" s="454"/>
      <c r="V232" s="454"/>
      <c r="W232" s="454"/>
    </row>
    <row r="233" spans="14:23" s="452" customFormat="1">
      <c r="N233" s="454"/>
      <c r="O233" s="454"/>
      <c r="P233" s="454"/>
      <c r="Q233" s="454"/>
      <c r="R233" s="454"/>
      <c r="S233" s="454"/>
      <c r="T233" s="454"/>
      <c r="U233" s="454"/>
      <c r="V233" s="454"/>
      <c r="W233" s="454"/>
    </row>
    <row r="234" spans="14:23" s="452" customFormat="1">
      <c r="N234" s="454"/>
      <c r="O234" s="454"/>
      <c r="P234" s="454"/>
      <c r="Q234" s="454"/>
      <c r="R234" s="454"/>
      <c r="S234" s="454"/>
      <c r="T234" s="454"/>
      <c r="U234" s="454"/>
      <c r="V234" s="454"/>
      <c r="W234" s="454"/>
    </row>
    <row r="235" spans="14:23" s="452" customFormat="1">
      <c r="N235" s="454"/>
      <c r="O235" s="454"/>
      <c r="P235" s="454"/>
      <c r="Q235" s="454"/>
      <c r="R235" s="454"/>
      <c r="S235" s="454"/>
      <c r="T235" s="454"/>
      <c r="U235" s="454"/>
      <c r="V235" s="454"/>
      <c r="W235" s="454"/>
    </row>
    <row r="236" spans="14:23" s="452" customFormat="1">
      <c r="N236" s="454"/>
      <c r="O236" s="454"/>
      <c r="P236" s="454"/>
      <c r="Q236" s="454"/>
      <c r="R236" s="454"/>
      <c r="S236" s="454"/>
      <c r="T236" s="454"/>
      <c r="U236" s="454"/>
      <c r="V236" s="454"/>
      <c r="W236" s="454"/>
    </row>
    <row r="237" spans="14:23" s="452" customFormat="1">
      <c r="N237" s="454"/>
      <c r="O237" s="454"/>
      <c r="P237" s="454"/>
      <c r="Q237" s="454"/>
      <c r="R237" s="454"/>
      <c r="S237" s="454"/>
      <c r="T237" s="454"/>
      <c r="U237" s="454"/>
      <c r="V237" s="454"/>
      <c r="W237" s="454"/>
    </row>
    <row r="238" spans="14:23" s="452" customFormat="1">
      <c r="N238" s="454"/>
      <c r="O238" s="454"/>
      <c r="P238" s="454"/>
      <c r="Q238" s="454"/>
      <c r="R238" s="454"/>
      <c r="S238" s="454"/>
      <c r="T238" s="454"/>
      <c r="U238" s="454"/>
      <c r="V238" s="454"/>
      <c r="W238" s="454"/>
    </row>
    <row r="239" spans="14:23" s="452" customFormat="1">
      <c r="N239" s="454"/>
      <c r="O239" s="454"/>
      <c r="P239" s="454"/>
      <c r="Q239" s="454"/>
      <c r="R239" s="454"/>
      <c r="S239" s="454"/>
      <c r="T239" s="454"/>
      <c r="U239" s="454"/>
      <c r="V239" s="454"/>
      <c r="W239" s="454"/>
    </row>
    <row r="240" spans="14:23" s="452" customFormat="1">
      <c r="N240" s="454"/>
      <c r="O240" s="454"/>
      <c r="P240" s="454"/>
      <c r="Q240" s="454"/>
      <c r="R240" s="454"/>
      <c r="S240" s="454"/>
      <c r="T240" s="454"/>
      <c r="U240" s="454"/>
      <c r="V240" s="454"/>
      <c r="W240" s="454"/>
    </row>
    <row r="241" spans="14:23" s="452" customFormat="1">
      <c r="N241" s="454"/>
      <c r="O241" s="454"/>
      <c r="P241" s="454"/>
      <c r="Q241" s="454"/>
      <c r="R241" s="454"/>
      <c r="S241" s="454"/>
      <c r="T241" s="454"/>
      <c r="U241" s="454"/>
      <c r="V241" s="454"/>
      <c r="W241" s="454"/>
    </row>
    <row r="242" spans="14:23" s="452" customFormat="1">
      <c r="N242" s="454"/>
      <c r="O242" s="454"/>
      <c r="P242" s="454"/>
      <c r="Q242" s="454"/>
      <c r="R242" s="454"/>
      <c r="S242" s="454"/>
      <c r="T242" s="454"/>
      <c r="U242" s="454"/>
      <c r="V242" s="454"/>
      <c r="W242" s="454"/>
    </row>
    <row r="243" spans="14:23" s="452" customFormat="1">
      <c r="N243" s="454"/>
      <c r="O243" s="454"/>
      <c r="P243" s="454"/>
      <c r="Q243" s="454"/>
      <c r="R243" s="454"/>
      <c r="S243" s="454"/>
      <c r="T243" s="454"/>
      <c r="U243" s="454"/>
      <c r="V243" s="454"/>
      <c r="W243" s="454"/>
    </row>
    <row r="244" spans="14:23" s="452" customFormat="1">
      <c r="N244" s="454"/>
      <c r="O244" s="454"/>
      <c r="P244" s="454"/>
      <c r="Q244" s="454"/>
      <c r="R244" s="454"/>
      <c r="S244" s="454"/>
      <c r="T244" s="454"/>
      <c r="U244" s="454"/>
      <c r="V244" s="454"/>
      <c r="W244" s="454"/>
    </row>
    <row r="245" spans="14:23" s="452" customFormat="1">
      <c r="N245" s="454"/>
      <c r="O245" s="454"/>
      <c r="P245" s="454"/>
      <c r="Q245" s="454"/>
      <c r="R245" s="454"/>
      <c r="S245" s="454"/>
      <c r="T245" s="454"/>
      <c r="U245" s="454"/>
      <c r="V245" s="454"/>
      <c r="W245" s="454"/>
    </row>
    <row r="246" spans="14:23" s="452" customFormat="1">
      <c r="N246" s="454"/>
      <c r="O246" s="454"/>
      <c r="P246" s="454"/>
      <c r="Q246" s="454"/>
      <c r="R246" s="454"/>
      <c r="S246" s="454"/>
      <c r="T246" s="454"/>
      <c r="U246" s="454"/>
      <c r="V246" s="454"/>
      <c r="W246" s="454"/>
    </row>
    <row r="247" spans="14:23" s="452" customFormat="1">
      <c r="N247" s="454"/>
      <c r="O247" s="454"/>
      <c r="P247" s="454"/>
      <c r="Q247" s="454"/>
      <c r="R247" s="454"/>
      <c r="S247" s="454"/>
      <c r="T247" s="454"/>
      <c r="U247" s="454"/>
      <c r="V247" s="454"/>
      <c r="W247" s="454"/>
    </row>
    <row r="248" spans="14:23" s="452" customFormat="1">
      <c r="N248" s="454"/>
      <c r="O248" s="454"/>
      <c r="P248" s="454"/>
      <c r="Q248" s="454"/>
      <c r="R248" s="454"/>
      <c r="S248" s="454"/>
      <c r="T248" s="454"/>
      <c r="U248" s="454"/>
      <c r="V248" s="454"/>
      <c r="W248" s="454"/>
    </row>
    <row r="249" spans="14:23" s="452" customFormat="1">
      <c r="N249" s="454"/>
      <c r="O249" s="454"/>
      <c r="P249" s="454"/>
      <c r="Q249" s="454"/>
      <c r="R249" s="454"/>
      <c r="S249" s="454"/>
      <c r="T249" s="454"/>
      <c r="U249" s="454"/>
      <c r="V249" s="454"/>
      <c r="W249" s="454"/>
    </row>
    <row r="250" spans="14:23" s="452" customFormat="1">
      <c r="N250" s="454"/>
      <c r="O250" s="454"/>
      <c r="P250" s="454"/>
      <c r="Q250" s="454"/>
      <c r="R250" s="454"/>
      <c r="S250" s="454"/>
      <c r="T250" s="454"/>
      <c r="U250" s="454"/>
      <c r="V250" s="454"/>
      <c r="W250" s="454"/>
    </row>
    <row r="251" spans="14:23" s="452" customFormat="1">
      <c r="N251" s="454"/>
      <c r="O251" s="454"/>
      <c r="P251" s="454"/>
      <c r="Q251" s="454"/>
      <c r="R251" s="454"/>
      <c r="S251" s="454"/>
      <c r="T251" s="454"/>
      <c r="U251" s="454"/>
      <c r="V251" s="454"/>
      <c r="W251" s="454"/>
    </row>
    <row r="252" spans="14:23" s="452" customFormat="1">
      <c r="N252" s="454"/>
      <c r="O252" s="454"/>
      <c r="P252" s="454"/>
      <c r="Q252" s="454"/>
      <c r="R252" s="454"/>
      <c r="S252" s="454"/>
      <c r="T252" s="454"/>
      <c r="U252" s="454"/>
      <c r="V252" s="454"/>
      <c r="W252" s="454"/>
    </row>
    <row r="253" spans="14:23" s="452" customFormat="1">
      <c r="N253" s="454"/>
      <c r="O253" s="454"/>
      <c r="P253" s="454"/>
      <c r="Q253" s="454"/>
      <c r="R253" s="454"/>
      <c r="S253" s="454"/>
      <c r="T253" s="454"/>
      <c r="U253" s="454"/>
      <c r="V253" s="454"/>
      <c r="W253" s="454"/>
    </row>
    <row r="254" spans="14:23" s="452" customFormat="1">
      <c r="N254" s="454"/>
      <c r="O254" s="454"/>
      <c r="P254" s="454"/>
      <c r="Q254" s="454"/>
      <c r="R254" s="454"/>
      <c r="S254" s="454"/>
      <c r="T254" s="454"/>
      <c r="U254" s="454"/>
      <c r="V254" s="454"/>
      <c r="W254" s="454"/>
    </row>
    <row r="255" spans="14:23" s="452" customFormat="1">
      <c r="N255" s="454"/>
      <c r="O255" s="454"/>
      <c r="P255" s="454"/>
      <c r="Q255" s="454"/>
      <c r="R255" s="454"/>
      <c r="S255" s="454"/>
      <c r="T255" s="454"/>
      <c r="U255" s="454"/>
      <c r="V255" s="454"/>
      <c r="W255" s="454"/>
    </row>
    <row r="256" spans="14:23" s="452" customFormat="1">
      <c r="N256" s="454"/>
      <c r="O256" s="454"/>
      <c r="P256" s="454"/>
      <c r="Q256" s="454"/>
      <c r="R256" s="454"/>
      <c r="S256" s="454"/>
      <c r="T256" s="454"/>
      <c r="U256" s="454"/>
      <c r="V256" s="454"/>
      <c r="W256" s="454"/>
    </row>
    <row r="257" spans="6:23" s="452" customFormat="1">
      <c r="N257" s="454"/>
      <c r="O257" s="454"/>
      <c r="P257" s="454"/>
      <c r="Q257" s="454"/>
      <c r="R257" s="454"/>
      <c r="S257" s="454"/>
      <c r="T257" s="454"/>
      <c r="U257" s="454"/>
      <c r="V257" s="454"/>
      <c r="W257" s="454"/>
    </row>
    <row r="258" spans="6:23" s="452" customFormat="1">
      <c r="N258" s="454"/>
      <c r="O258" s="454"/>
      <c r="P258" s="454"/>
      <c r="Q258" s="454"/>
      <c r="R258" s="454"/>
      <c r="S258" s="454"/>
      <c r="T258" s="454"/>
      <c r="U258" s="454"/>
      <c r="V258" s="454"/>
      <c r="W258" s="454"/>
    </row>
    <row r="259" spans="6:23" s="452" customFormat="1">
      <c r="N259" s="454"/>
      <c r="O259" s="454"/>
      <c r="P259" s="454"/>
      <c r="Q259" s="454"/>
      <c r="R259" s="454"/>
      <c r="S259" s="454"/>
      <c r="T259" s="454"/>
      <c r="U259" s="454"/>
      <c r="V259" s="454"/>
      <c r="W259" s="454"/>
    </row>
    <row r="263" spans="6:23" s="378" customFormat="1" ht="12.75">
      <c r="F263" s="377"/>
      <c r="N263" s="379"/>
      <c r="O263" s="379"/>
      <c r="P263" s="379"/>
      <c r="Q263" s="379"/>
      <c r="R263" s="379"/>
      <c r="S263" s="379"/>
      <c r="T263" s="379"/>
      <c r="U263" s="379"/>
      <c r="V263" s="379"/>
      <c r="W263" s="379"/>
    </row>
    <row r="264" spans="6:23" s="378" customFormat="1" ht="12.75">
      <c r="F264" s="377"/>
      <c r="N264" s="379"/>
      <c r="O264" s="379"/>
      <c r="P264" s="379"/>
      <c r="Q264" s="379"/>
      <c r="R264" s="379"/>
      <c r="S264" s="379"/>
      <c r="T264" s="379"/>
      <c r="U264" s="379"/>
      <c r="V264" s="379"/>
      <c r="W264" s="379"/>
    </row>
    <row r="265" spans="6:23" s="378" customFormat="1" ht="12.75">
      <c r="F265" s="377"/>
      <c r="N265" s="379"/>
      <c r="O265" s="379"/>
      <c r="P265" s="379"/>
      <c r="Q265" s="379"/>
      <c r="R265" s="379"/>
      <c r="S265" s="379"/>
      <c r="T265" s="379"/>
      <c r="U265" s="379"/>
      <c r="V265" s="379"/>
      <c r="W265" s="379"/>
    </row>
    <row r="266" spans="6:23" s="378" customFormat="1" ht="12.75">
      <c r="F266" s="377"/>
      <c r="N266" s="379"/>
      <c r="O266" s="379"/>
      <c r="P266" s="379"/>
      <c r="Q266" s="379"/>
      <c r="R266" s="379"/>
      <c r="S266" s="379"/>
      <c r="T266" s="379"/>
      <c r="U266" s="379"/>
      <c r="V266" s="379"/>
      <c r="W266" s="379"/>
    </row>
    <row r="267" spans="6:23" s="378" customFormat="1" ht="12.75">
      <c r="F267" s="377"/>
      <c r="N267" s="379"/>
      <c r="O267" s="379"/>
      <c r="P267" s="379"/>
      <c r="Q267" s="379"/>
      <c r="R267" s="379"/>
      <c r="S267" s="379"/>
      <c r="T267" s="379"/>
      <c r="U267" s="379"/>
      <c r="V267" s="379"/>
      <c r="W267" s="379"/>
    </row>
    <row r="268" spans="6:23" s="378" customFormat="1" ht="12.75">
      <c r="F268" s="377"/>
      <c r="N268" s="379"/>
      <c r="O268" s="379"/>
      <c r="P268" s="379"/>
      <c r="Q268" s="379"/>
      <c r="R268" s="379"/>
      <c r="S268" s="379"/>
      <c r="T268" s="379"/>
      <c r="U268" s="379"/>
      <c r="V268" s="379"/>
      <c r="W268" s="379"/>
    </row>
    <row r="269" spans="6:23" s="378" customFormat="1" ht="12.75">
      <c r="F269" s="377"/>
      <c r="N269" s="379"/>
      <c r="O269" s="379"/>
      <c r="P269" s="379"/>
      <c r="Q269" s="379"/>
      <c r="R269" s="379"/>
      <c r="S269" s="379"/>
      <c r="T269" s="379"/>
      <c r="U269" s="379"/>
      <c r="V269" s="379"/>
      <c r="W269" s="379"/>
    </row>
    <row r="270" spans="6:23" s="378" customFormat="1" ht="12.75">
      <c r="F270" s="377"/>
      <c r="N270" s="379"/>
      <c r="O270" s="379"/>
      <c r="P270" s="379"/>
      <c r="Q270" s="379"/>
      <c r="R270" s="379"/>
      <c r="S270" s="379"/>
      <c r="T270" s="379"/>
      <c r="U270" s="379"/>
      <c r="V270" s="379"/>
      <c r="W270" s="379"/>
    </row>
    <row r="271" spans="6:23" s="378" customFormat="1" ht="12.75">
      <c r="F271" s="377"/>
      <c r="N271" s="379"/>
      <c r="O271" s="379"/>
      <c r="P271" s="379"/>
      <c r="Q271" s="379"/>
      <c r="R271" s="379"/>
      <c r="S271" s="379"/>
      <c r="T271" s="379"/>
      <c r="U271" s="379"/>
      <c r="V271" s="379"/>
      <c r="W271" s="379"/>
    </row>
    <row r="272" spans="6:23" s="378" customFormat="1" ht="12.75">
      <c r="F272" s="377"/>
      <c r="N272" s="379"/>
      <c r="O272" s="379"/>
      <c r="P272" s="379"/>
      <c r="Q272" s="379"/>
      <c r="R272" s="379"/>
      <c r="S272" s="379"/>
      <c r="T272" s="379"/>
      <c r="U272" s="379"/>
      <c r="V272" s="379"/>
      <c r="W272" s="379"/>
    </row>
    <row r="273" spans="6:23" s="378" customFormat="1" ht="12.75">
      <c r="F273" s="377"/>
      <c r="N273" s="379"/>
      <c r="O273" s="379"/>
      <c r="P273" s="379"/>
      <c r="Q273" s="379"/>
      <c r="R273" s="379"/>
      <c r="S273" s="379"/>
      <c r="T273" s="379"/>
      <c r="U273" s="379"/>
      <c r="V273" s="379"/>
      <c r="W273" s="379"/>
    </row>
    <row r="274" spans="6:23" s="378" customFormat="1" ht="12.75">
      <c r="F274" s="377"/>
      <c r="N274" s="379"/>
      <c r="O274" s="379"/>
      <c r="P274" s="379"/>
      <c r="Q274" s="379"/>
      <c r="R274" s="379"/>
      <c r="S274" s="379"/>
      <c r="T274" s="379"/>
      <c r="U274" s="379"/>
      <c r="V274" s="379"/>
      <c r="W274" s="379"/>
    </row>
    <row r="275" spans="6:23" s="378" customFormat="1" ht="12.75">
      <c r="F275" s="377"/>
      <c r="N275" s="379"/>
      <c r="O275" s="379"/>
      <c r="P275" s="379"/>
      <c r="Q275" s="379"/>
      <c r="R275" s="379"/>
      <c r="S275" s="379"/>
      <c r="T275" s="379"/>
      <c r="U275" s="379"/>
      <c r="V275" s="379"/>
      <c r="W275" s="379"/>
    </row>
    <row r="276" spans="6:23" s="378" customFormat="1" ht="12.75">
      <c r="F276" s="377"/>
      <c r="N276" s="379"/>
      <c r="O276" s="379"/>
      <c r="P276" s="379"/>
      <c r="Q276" s="379"/>
      <c r="R276" s="379"/>
      <c r="S276" s="379"/>
      <c r="T276" s="379"/>
      <c r="U276" s="379"/>
      <c r="V276" s="379"/>
      <c r="W276" s="379"/>
    </row>
    <row r="277" spans="6:23" s="378" customFormat="1" ht="12.75">
      <c r="F277" s="377"/>
      <c r="N277" s="379"/>
      <c r="O277" s="379"/>
      <c r="P277" s="379"/>
      <c r="Q277" s="379"/>
      <c r="R277" s="379"/>
      <c r="S277" s="379"/>
      <c r="T277" s="379"/>
      <c r="U277" s="379"/>
      <c r="V277" s="379"/>
      <c r="W277" s="379"/>
    </row>
    <row r="278" spans="6:23" s="378" customFormat="1" ht="12.75">
      <c r="F278" s="377"/>
      <c r="N278" s="379"/>
      <c r="O278" s="379"/>
      <c r="P278" s="379"/>
      <c r="Q278" s="379"/>
      <c r="R278" s="379"/>
      <c r="S278" s="379"/>
      <c r="T278" s="379"/>
      <c r="U278" s="379"/>
      <c r="V278" s="379"/>
      <c r="W278" s="379"/>
    </row>
    <row r="279" spans="6:23" s="378" customFormat="1" ht="12.75">
      <c r="F279" s="377"/>
      <c r="N279" s="379"/>
      <c r="O279" s="379"/>
      <c r="P279" s="379"/>
      <c r="Q279" s="379"/>
      <c r="R279" s="379"/>
      <c r="S279" s="379"/>
      <c r="T279" s="379"/>
      <c r="U279" s="379"/>
      <c r="V279" s="379"/>
      <c r="W279" s="379"/>
    </row>
    <row r="280" spans="6:23" s="378" customFormat="1" ht="12.75">
      <c r="F280" s="377"/>
      <c r="N280" s="379"/>
      <c r="O280" s="379"/>
      <c r="P280" s="379"/>
      <c r="Q280" s="379"/>
      <c r="R280" s="379"/>
      <c r="S280" s="379"/>
      <c r="T280" s="379"/>
      <c r="U280" s="379"/>
      <c r="V280" s="379"/>
      <c r="W280" s="379"/>
    </row>
    <row r="281" spans="6:23" s="378" customFormat="1" ht="12.75">
      <c r="F281" s="377"/>
      <c r="N281" s="379"/>
      <c r="O281" s="379"/>
      <c r="P281" s="379"/>
      <c r="Q281" s="379"/>
      <c r="R281" s="379"/>
      <c r="S281" s="379"/>
      <c r="T281" s="379"/>
      <c r="U281" s="379"/>
      <c r="V281" s="379"/>
      <c r="W281" s="379"/>
    </row>
    <row r="282" spans="6:23" s="378" customFormat="1" ht="12.75">
      <c r="F282" s="377"/>
      <c r="N282" s="379"/>
      <c r="O282" s="379"/>
      <c r="P282" s="379"/>
      <c r="Q282" s="379"/>
      <c r="R282" s="379"/>
      <c r="S282" s="379"/>
      <c r="T282" s="379"/>
      <c r="U282" s="379"/>
      <c r="V282" s="379"/>
      <c r="W282" s="379"/>
    </row>
    <row r="283" spans="6:23" s="378" customFormat="1" ht="12.75">
      <c r="F283" s="377"/>
      <c r="N283" s="379"/>
      <c r="O283" s="379"/>
      <c r="P283" s="379"/>
      <c r="Q283" s="379"/>
      <c r="R283" s="379"/>
      <c r="S283" s="379"/>
      <c r="T283" s="379"/>
      <c r="U283" s="379"/>
      <c r="V283" s="379"/>
      <c r="W283" s="379"/>
    </row>
    <row r="284" spans="6:23" s="378" customFormat="1" ht="12.75">
      <c r="F284" s="377"/>
      <c r="N284" s="379"/>
      <c r="O284" s="379"/>
      <c r="P284" s="379"/>
      <c r="Q284" s="379"/>
      <c r="R284" s="379"/>
      <c r="S284" s="379"/>
      <c r="T284" s="379"/>
      <c r="U284" s="379"/>
      <c r="V284" s="379"/>
      <c r="W284" s="379"/>
    </row>
    <row r="285" spans="6:23" s="378" customFormat="1" ht="12.75">
      <c r="F285" s="377"/>
      <c r="N285" s="379"/>
      <c r="O285" s="379"/>
      <c r="P285" s="379"/>
      <c r="Q285" s="379"/>
      <c r="R285" s="379"/>
      <c r="S285" s="379"/>
      <c r="T285" s="379"/>
      <c r="U285" s="379"/>
      <c r="V285" s="379"/>
      <c r="W285" s="379"/>
    </row>
    <row r="286" spans="6:23" s="378" customFormat="1" ht="12.75">
      <c r="F286" s="377"/>
      <c r="N286" s="379"/>
      <c r="O286" s="379"/>
      <c r="P286" s="379"/>
      <c r="Q286" s="379"/>
      <c r="R286" s="379"/>
      <c r="S286" s="379"/>
      <c r="T286" s="379"/>
      <c r="U286" s="379"/>
      <c r="V286" s="379"/>
      <c r="W286" s="379"/>
    </row>
    <row r="287" spans="6:23" s="378" customFormat="1" ht="12.75">
      <c r="F287" s="377"/>
      <c r="N287" s="379"/>
      <c r="O287" s="379"/>
      <c r="P287" s="379"/>
      <c r="Q287" s="379"/>
      <c r="R287" s="379"/>
      <c r="S287" s="379"/>
      <c r="T287" s="379"/>
      <c r="U287" s="379"/>
      <c r="V287" s="379"/>
      <c r="W287" s="379"/>
    </row>
    <row r="288" spans="6:23" s="378" customFormat="1" ht="12.75">
      <c r="F288" s="377"/>
      <c r="N288" s="379"/>
      <c r="O288" s="379"/>
      <c r="P288" s="379"/>
      <c r="Q288" s="379"/>
      <c r="R288" s="379"/>
      <c r="S288" s="379"/>
      <c r="T288" s="379"/>
      <c r="U288" s="379"/>
      <c r="V288" s="379"/>
      <c r="W288" s="379"/>
    </row>
    <row r="289" spans="6:23" s="378" customFormat="1" ht="12.75">
      <c r="F289" s="377"/>
      <c r="N289" s="379"/>
      <c r="O289" s="379"/>
      <c r="P289" s="379"/>
      <c r="Q289" s="379"/>
      <c r="R289" s="379"/>
      <c r="S289" s="379"/>
      <c r="T289" s="379"/>
      <c r="U289" s="379"/>
      <c r="V289" s="379"/>
      <c r="W289" s="379"/>
    </row>
    <row r="290" spans="6:23" s="378" customFormat="1" ht="12.75">
      <c r="F290" s="377"/>
      <c r="N290" s="379"/>
      <c r="O290" s="379"/>
      <c r="P290" s="379"/>
      <c r="Q290" s="379"/>
      <c r="R290" s="379"/>
      <c r="S290" s="379"/>
      <c r="T290" s="379"/>
      <c r="U290" s="379"/>
      <c r="V290" s="379"/>
      <c r="W290" s="379"/>
    </row>
    <row r="291" spans="6:23" s="378" customFormat="1" ht="12.75">
      <c r="F291" s="377"/>
      <c r="N291" s="379"/>
      <c r="O291" s="379"/>
      <c r="P291" s="379"/>
      <c r="Q291" s="379"/>
      <c r="R291" s="379"/>
      <c r="S291" s="379"/>
      <c r="T291" s="379"/>
      <c r="U291" s="379"/>
      <c r="V291" s="379"/>
      <c r="W291" s="379"/>
    </row>
    <row r="292" spans="6:23" s="378" customFormat="1" ht="12.75">
      <c r="F292" s="377"/>
      <c r="N292" s="379"/>
      <c r="O292" s="379"/>
      <c r="P292" s="379"/>
      <c r="Q292" s="379"/>
      <c r="R292" s="379"/>
      <c r="S292" s="379"/>
      <c r="T292" s="379"/>
      <c r="U292" s="379"/>
      <c r="V292" s="379"/>
      <c r="W292" s="379"/>
    </row>
    <row r="293" spans="6:23" s="378" customFormat="1" ht="12.75">
      <c r="F293" s="377"/>
      <c r="N293" s="379"/>
      <c r="O293" s="379"/>
      <c r="P293" s="379"/>
      <c r="Q293" s="379"/>
      <c r="R293" s="379"/>
      <c r="S293" s="379"/>
      <c r="T293" s="379"/>
      <c r="U293" s="379"/>
      <c r="V293" s="379"/>
      <c r="W293" s="379"/>
    </row>
    <row r="294" spans="6:23" s="378" customFormat="1" ht="12.75">
      <c r="F294" s="377"/>
      <c r="N294" s="379"/>
      <c r="O294" s="379"/>
      <c r="P294" s="379"/>
      <c r="Q294" s="379"/>
      <c r="R294" s="379"/>
      <c r="S294" s="379"/>
      <c r="T294" s="379"/>
      <c r="U294" s="379"/>
      <c r="V294" s="379"/>
      <c r="W294" s="379"/>
    </row>
    <row r="295" spans="6:23" s="378" customFormat="1" ht="12.75">
      <c r="F295" s="377"/>
      <c r="N295" s="379"/>
      <c r="O295" s="379"/>
      <c r="P295" s="379"/>
      <c r="Q295" s="379"/>
      <c r="R295" s="379"/>
      <c r="S295" s="379"/>
      <c r="T295" s="379"/>
      <c r="U295" s="379"/>
      <c r="V295" s="379"/>
      <c r="W295" s="379"/>
    </row>
    <row r="296" spans="6:23" s="378" customFormat="1" ht="12.75">
      <c r="F296" s="377"/>
      <c r="N296" s="379"/>
      <c r="O296" s="379"/>
      <c r="P296" s="379"/>
      <c r="Q296" s="379"/>
      <c r="R296" s="379"/>
      <c r="S296" s="379"/>
      <c r="T296" s="379"/>
      <c r="U296" s="379"/>
      <c r="V296" s="379"/>
      <c r="W296" s="379"/>
    </row>
    <row r="297" spans="6:23" s="378" customFormat="1" ht="12.75">
      <c r="F297" s="377"/>
      <c r="N297" s="379"/>
      <c r="O297" s="379"/>
      <c r="P297" s="379"/>
      <c r="Q297" s="379"/>
      <c r="R297" s="379"/>
      <c r="S297" s="379"/>
      <c r="T297" s="379"/>
      <c r="U297" s="379"/>
      <c r="V297" s="379"/>
      <c r="W297" s="379"/>
    </row>
    <row r="298" spans="6:23" s="378" customFormat="1" ht="12.75">
      <c r="F298" s="377"/>
      <c r="N298" s="379"/>
      <c r="O298" s="379"/>
      <c r="P298" s="379"/>
      <c r="Q298" s="379"/>
      <c r="R298" s="379"/>
      <c r="S298" s="379"/>
      <c r="T298" s="379"/>
      <c r="U298" s="379"/>
      <c r="V298" s="379"/>
      <c r="W298" s="379"/>
    </row>
    <row r="299" spans="6:23" s="378" customFormat="1" ht="12.75">
      <c r="F299" s="377"/>
      <c r="N299" s="379"/>
      <c r="O299" s="379"/>
      <c r="P299" s="379"/>
      <c r="Q299" s="379"/>
      <c r="R299" s="379"/>
      <c r="S299" s="379"/>
      <c r="T299" s="379"/>
      <c r="U299" s="379"/>
      <c r="V299" s="379"/>
      <c r="W299" s="379"/>
    </row>
    <row r="300" spans="6:23" s="378" customFormat="1" ht="12.75">
      <c r="F300" s="377"/>
      <c r="N300" s="379"/>
      <c r="O300" s="379"/>
      <c r="P300" s="379"/>
      <c r="Q300" s="379"/>
      <c r="R300" s="379"/>
      <c r="S300" s="379"/>
      <c r="T300" s="379"/>
      <c r="U300" s="379"/>
      <c r="V300" s="379"/>
      <c r="W300" s="379"/>
    </row>
    <row r="301" spans="6:23" s="378" customFormat="1" ht="12.75">
      <c r="F301" s="377"/>
      <c r="N301" s="379"/>
      <c r="O301" s="379"/>
      <c r="P301" s="379"/>
      <c r="Q301" s="379"/>
      <c r="R301" s="379"/>
      <c r="S301" s="379"/>
      <c r="T301" s="379"/>
      <c r="U301" s="379"/>
      <c r="V301" s="379"/>
      <c r="W301" s="379"/>
    </row>
    <row r="302" spans="6:23" s="378" customFormat="1" ht="12.75">
      <c r="F302" s="377"/>
      <c r="N302" s="379"/>
      <c r="O302" s="379"/>
      <c r="P302" s="379"/>
      <c r="Q302" s="379"/>
      <c r="R302" s="379"/>
      <c r="S302" s="379"/>
      <c r="T302" s="379"/>
      <c r="U302" s="379"/>
      <c r="V302" s="379"/>
      <c r="W302" s="379"/>
    </row>
    <row r="303" spans="6:23" s="378" customFormat="1" ht="12.75">
      <c r="F303" s="377"/>
      <c r="N303" s="379"/>
      <c r="O303" s="379"/>
      <c r="P303" s="379"/>
      <c r="Q303" s="379"/>
      <c r="R303" s="379"/>
      <c r="S303" s="379"/>
      <c r="T303" s="379"/>
      <c r="U303" s="379"/>
      <c r="V303" s="379"/>
      <c r="W303" s="379"/>
    </row>
    <row r="304" spans="6:23" s="378" customFormat="1" ht="12.75">
      <c r="F304" s="377"/>
      <c r="N304" s="379"/>
      <c r="O304" s="379"/>
      <c r="P304" s="379"/>
      <c r="Q304" s="379"/>
      <c r="R304" s="379"/>
      <c r="S304" s="379"/>
      <c r="T304" s="379"/>
      <c r="U304" s="379"/>
      <c r="V304" s="379"/>
      <c r="W304" s="379"/>
    </row>
    <row r="305" spans="6:23" s="378" customFormat="1" ht="12.75">
      <c r="F305" s="377"/>
      <c r="N305" s="379"/>
      <c r="O305" s="379"/>
      <c r="P305" s="379"/>
      <c r="Q305" s="379"/>
      <c r="R305" s="379"/>
      <c r="S305" s="379"/>
      <c r="T305" s="379"/>
      <c r="U305" s="379"/>
      <c r="V305" s="379"/>
      <c r="W305" s="379"/>
    </row>
    <row r="306" spans="6:23" s="378" customFormat="1" ht="12.75">
      <c r="F306" s="377"/>
      <c r="N306" s="379"/>
      <c r="O306" s="379"/>
      <c r="P306" s="379"/>
      <c r="Q306" s="379"/>
      <c r="R306" s="379"/>
      <c r="S306" s="379"/>
      <c r="T306" s="379"/>
      <c r="U306" s="379"/>
      <c r="V306" s="379"/>
      <c r="W306" s="379"/>
    </row>
    <row r="307" spans="6:23" s="378" customFormat="1" ht="12.75">
      <c r="F307" s="377"/>
      <c r="N307" s="379"/>
      <c r="O307" s="379"/>
      <c r="P307" s="379"/>
      <c r="Q307" s="379"/>
      <c r="R307" s="379"/>
      <c r="S307" s="379"/>
      <c r="T307" s="379"/>
      <c r="U307" s="379"/>
      <c r="V307" s="379"/>
      <c r="W307" s="379"/>
    </row>
    <row r="308" spans="6:23" s="378" customFormat="1" ht="12.75">
      <c r="F308" s="377"/>
      <c r="N308" s="379"/>
      <c r="O308" s="379"/>
      <c r="P308" s="379"/>
      <c r="Q308" s="379"/>
      <c r="R308" s="379"/>
      <c r="S308" s="379"/>
      <c r="T308" s="379"/>
      <c r="U308" s="379"/>
      <c r="V308" s="379"/>
      <c r="W308" s="379"/>
    </row>
    <row r="309" spans="6:23" s="378" customFormat="1" ht="12.75">
      <c r="F309" s="377"/>
      <c r="N309" s="379"/>
      <c r="O309" s="379"/>
      <c r="P309" s="379"/>
      <c r="Q309" s="379"/>
      <c r="R309" s="379"/>
      <c r="S309" s="379"/>
      <c r="T309" s="379"/>
      <c r="U309" s="379"/>
      <c r="V309" s="379"/>
      <c r="W309" s="379"/>
    </row>
    <row r="310" spans="6:23" s="378" customFormat="1" ht="12.75">
      <c r="F310" s="377"/>
      <c r="N310" s="379"/>
      <c r="O310" s="379"/>
      <c r="P310" s="379"/>
      <c r="Q310" s="379"/>
      <c r="R310" s="379"/>
      <c r="S310" s="379"/>
      <c r="T310" s="379"/>
      <c r="U310" s="379"/>
      <c r="V310" s="379"/>
      <c r="W310" s="379"/>
    </row>
    <row r="311" spans="6:23" s="378" customFormat="1" ht="12.75">
      <c r="F311" s="377"/>
      <c r="N311" s="379"/>
      <c r="O311" s="379"/>
      <c r="P311" s="379"/>
      <c r="Q311" s="379"/>
      <c r="R311" s="379"/>
      <c r="S311" s="379"/>
      <c r="T311" s="379"/>
      <c r="U311" s="379"/>
      <c r="V311" s="379"/>
      <c r="W311" s="379"/>
    </row>
    <row r="312" spans="6:23" s="378" customFormat="1" ht="12.75">
      <c r="F312" s="377"/>
      <c r="N312" s="379"/>
      <c r="O312" s="379"/>
      <c r="P312" s="379"/>
      <c r="Q312" s="379"/>
      <c r="R312" s="379"/>
      <c r="S312" s="379"/>
      <c r="T312" s="379"/>
      <c r="U312" s="379"/>
      <c r="V312" s="379"/>
      <c r="W312" s="379"/>
    </row>
    <row r="313" spans="6:23" s="378" customFormat="1" ht="12.75">
      <c r="F313" s="377"/>
      <c r="N313" s="379"/>
      <c r="O313" s="379"/>
      <c r="P313" s="379"/>
      <c r="Q313" s="379"/>
      <c r="R313" s="379"/>
      <c r="S313" s="379"/>
      <c r="T313" s="379"/>
      <c r="U313" s="379"/>
      <c r="V313" s="379"/>
      <c r="W313" s="379"/>
    </row>
    <row r="314" spans="6:23" s="378" customFormat="1" ht="12.75">
      <c r="F314" s="377"/>
      <c r="N314" s="379"/>
      <c r="O314" s="379"/>
      <c r="P314" s="379"/>
      <c r="Q314" s="379"/>
      <c r="R314" s="379"/>
      <c r="S314" s="379"/>
      <c r="T314" s="379"/>
      <c r="U314" s="379"/>
      <c r="V314" s="379"/>
      <c r="W314" s="379"/>
    </row>
    <row r="315" spans="6:23" s="378" customFormat="1" ht="12.75">
      <c r="F315" s="377"/>
      <c r="N315" s="379"/>
      <c r="O315" s="379"/>
      <c r="P315" s="379"/>
      <c r="Q315" s="379"/>
      <c r="R315" s="379"/>
      <c r="S315" s="379"/>
      <c r="T315" s="379"/>
      <c r="U315" s="379"/>
      <c r="V315" s="379"/>
      <c r="W315" s="379"/>
    </row>
    <row r="316" spans="6:23" s="378" customFormat="1" ht="12.75">
      <c r="F316" s="377"/>
      <c r="N316" s="379"/>
      <c r="O316" s="379"/>
      <c r="P316" s="379"/>
      <c r="Q316" s="379"/>
      <c r="R316" s="379"/>
      <c r="S316" s="379"/>
      <c r="T316" s="379"/>
      <c r="U316" s="379"/>
      <c r="V316" s="379"/>
      <c r="W316" s="379"/>
    </row>
  </sheetData>
  <mergeCells count="656">
    <mergeCell ref="J175:K175"/>
    <mergeCell ref="B176:C176"/>
    <mergeCell ref="H176:I176"/>
    <mergeCell ref="A177:A178"/>
    <mergeCell ref="B177:C177"/>
    <mergeCell ref="D177:E177"/>
    <mergeCell ref="G177:G178"/>
    <mergeCell ref="H177:I177"/>
    <mergeCell ref="J177:K177"/>
    <mergeCell ref="D178:E178"/>
    <mergeCell ref="J178:K178"/>
    <mergeCell ref="A173:A176"/>
    <mergeCell ref="B173:C173"/>
    <mergeCell ref="D173:E173"/>
    <mergeCell ref="G173:G174"/>
    <mergeCell ref="B175:C175"/>
    <mergeCell ref="H173:I173"/>
    <mergeCell ref="D175:E175"/>
    <mergeCell ref="G175:G176"/>
    <mergeCell ref="H175:I175"/>
    <mergeCell ref="H48:I48"/>
    <mergeCell ref="J48:K48"/>
    <mergeCell ref="D46:E46"/>
    <mergeCell ref="H46:I46"/>
    <mergeCell ref="J173:K173"/>
    <mergeCell ref="B174:C174"/>
    <mergeCell ref="D174:E174"/>
    <mergeCell ref="H174:I174"/>
    <mergeCell ref="B172:C172"/>
    <mergeCell ref="D172:E172"/>
    <mergeCell ref="H172:I172"/>
    <mergeCell ref="J172:K172"/>
    <mergeCell ref="J169:K169"/>
    <mergeCell ref="D163:E163"/>
    <mergeCell ref="H163:I163"/>
    <mergeCell ref="H164:I164"/>
    <mergeCell ref="J164:K164"/>
    <mergeCell ref="B165:C165"/>
    <mergeCell ref="D165:E165"/>
    <mergeCell ref="J168:K168"/>
    <mergeCell ref="D169:E169"/>
    <mergeCell ref="B166:C166"/>
    <mergeCell ref="D166:E166"/>
    <mergeCell ref="G166:G167"/>
    <mergeCell ref="A168:A169"/>
    <mergeCell ref="B168:C168"/>
    <mergeCell ref="D168:E168"/>
    <mergeCell ref="G168:G169"/>
    <mergeCell ref="H168:I168"/>
    <mergeCell ref="J166:K166"/>
    <mergeCell ref="B158:C158"/>
    <mergeCell ref="B167:C167"/>
    <mergeCell ref="H167:I167"/>
    <mergeCell ref="B163:C163"/>
    <mergeCell ref="J162:K162"/>
    <mergeCell ref="H162:I162"/>
    <mergeCell ref="J163:K163"/>
    <mergeCell ref="B164:C164"/>
    <mergeCell ref="D164:E164"/>
    <mergeCell ref="J160:K160"/>
    <mergeCell ref="B161:C161"/>
    <mergeCell ref="D161:E161"/>
    <mergeCell ref="H161:I161"/>
    <mergeCell ref="B159:C159"/>
    <mergeCell ref="A156:F156"/>
    <mergeCell ref="G156:L156"/>
    <mergeCell ref="B157:C157"/>
    <mergeCell ref="D157:E157"/>
    <mergeCell ref="H157:I157"/>
    <mergeCell ref="J157:K157"/>
    <mergeCell ref="D158:E158"/>
    <mergeCell ref="H158:I158"/>
    <mergeCell ref="J158:K158"/>
    <mergeCell ref="A158:A167"/>
    <mergeCell ref="G158:G165"/>
    <mergeCell ref="H166:I166"/>
    <mergeCell ref="H165:I165"/>
    <mergeCell ref="D159:E159"/>
    <mergeCell ref="H159:I159"/>
    <mergeCell ref="J159:K159"/>
    <mergeCell ref="B160:C160"/>
    <mergeCell ref="D160:E160"/>
    <mergeCell ref="J161:K161"/>
    <mergeCell ref="H160:I160"/>
    <mergeCell ref="A153:A154"/>
    <mergeCell ref="B153:C153"/>
    <mergeCell ref="D153:E153"/>
    <mergeCell ref="G153:G154"/>
    <mergeCell ref="H153:I153"/>
    <mergeCell ref="J153:K153"/>
    <mergeCell ref="D154:E154"/>
    <mergeCell ref="J154:K154"/>
    <mergeCell ref="H148:I148"/>
    <mergeCell ref="A148:A152"/>
    <mergeCell ref="B148:C148"/>
    <mergeCell ref="D148:E148"/>
    <mergeCell ref="J148:K148"/>
    <mergeCell ref="B151:C151"/>
    <mergeCell ref="D151:E151"/>
    <mergeCell ref="G151:G152"/>
    <mergeCell ref="H151:I151"/>
    <mergeCell ref="J151:K151"/>
    <mergeCell ref="B152:C152"/>
    <mergeCell ref="H152:I152"/>
    <mergeCell ref="B144:C144"/>
    <mergeCell ref="B149:C149"/>
    <mergeCell ref="D149:E149"/>
    <mergeCell ref="G149:G150"/>
    <mergeCell ref="H149:I149"/>
    <mergeCell ref="J149:K149"/>
    <mergeCell ref="B150:C150"/>
    <mergeCell ref="D150:E150"/>
    <mergeCell ref="H150:I150"/>
    <mergeCell ref="G146:L146"/>
    <mergeCell ref="B147:C147"/>
    <mergeCell ref="D147:E147"/>
    <mergeCell ref="H147:I147"/>
    <mergeCell ref="J147:K147"/>
    <mergeCell ref="A146:F146"/>
    <mergeCell ref="A143:A144"/>
    <mergeCell ref="B139:C139"/>
    <mergeCell ref="D139:E139"/>
    <mergeCell ref="H139:I139"/>
    <mergeCell ref="J139:K139"/>
    <mergeCell ref="B138:C138"/>
    <mergeCell ref="D144:E144"/>
    <mergeCell ref="H144:I144"/>
    <mergeCell ref="J144:K144"/>
    <mergeCell ref="B140:C140"/>
    <mergeCell ref="D140:E140"/>
    <mergeCell ref="H140:I140"/>
    <mergeCell ref="J140:K140"/>
    <mergeCell ref="B141:C141"/>
    <mergeCell ref="D141:E141"/>
    <mergeCell ref="H141:I141"/>
    <mergeCell ref="J141:K141"/>
    <mergeCell ref="B142:C142"/>
    <mergeCell ref="H142:I142"/>
    <mergeCell ref="J142:K142"/>
    <mergeCell ref="B143:C143"/>
    <mergeCell ref="D143:E143"/>
    <mergeCell ref="G143:G144"/>
    <mergeCell ref="H143:I143"/>
    <mergeCell ref="J143:K143"/>
    <mergeCell ref="A131:A135"/>
    <mergeCell ref="B131:C131"/>
    <mergeCell ref="D131:E131"/>
    <mergeCell ref="H131:I131"/>
    <mergeCell ref="J131:K131"/>
    <mergeCell ref="B132:C132"/>
    <mergeCell ref="D132:E132"/>
    <mergeCell ref="D138:E138"/>
    <mergeCell ref="H138:I138"/>
    <mergeCell ref="J138:K138"/>
    <mergeCell ref="A136:A142"/>
    <mergeCell ref="B136:C136"/>
    <mergeCell ref="D136:E136"/>
    <mergeCell ref="H136:I136"/>
    <mergeCell ref="J136:K136"/>
    <mergeCell ref="B137:C137"/>
    <mergeCell ref="D137:E137"/>
    <mergeCell ref="H137:I137"/>
    <mergeCell ref="J137:K137"/>
    <mergeCell ref="B133:C133"/>
    <mergeCell ref="D133:E133"/>
    <mergeCell ref="H133:I133"/>
    <mergeCell ref="J133:K133"/>
    <mergeCell ref="B134:C134"/>
    <mergeCell ref="D134:E134"/>
    <mergeCell ref="H134:I134"/>
    <mergeCell ref="J134:K134"/>
    <mergeCell ref="B135:C135"/>
    <mergeCell ref="H135:I135"/>
    <mergeCell ref="J135:K135"/>
    <mergeCell ref="B128:C128"/>
    <mergeCell ref="D128:E128"/>
    <mergeCell ref="H128:I128"/>
    <mergeCell ref="J128:K128"/>
    <mergeCell ref="B129:C129"/>
    <mergeCell ref="D129:E129"/>
    <mergeCell ref="H129:I129"/>
    <mergeCell ref="J129:K129"/>
    <mergeCell ref="H132:I132"/>
    <mergeCell ref="J132:K132"/>
    <mergeCell ref="B130:C130"/>
    <mergeCell ref="H130:I130"/>
    <mergeCell ref="J130:K130"/>
    <mergeCell ref="B126:C126"/>
    <mergeCell ref="D126:E126"/>
    <mergeCell ref="H126:I126"/>
    <mergeCell ref="J126:K126"/>
    <mergeCell ref="B127:C127"/>
    <mergeCell ref="D127:E127"/>
    <mergeCell ref="H127:I127"/>
    <mergeCell ref="J127:K127"/>
    <mergeCell ref="D125:E125"/>
    <mergeCell ref="B123:C123"/>
    <mergeCell ref="D123:E123"/>
    <mergeCell ref="G123:G125"/>
    <mergeCell ref="H123:I123"/>
    <mergeCell ref="J123:K123"/>
    <mergeCell ref="B124:C124"/>
    <mergeCell ref="D124:E124"/>
    <mergeCell ref="H124:I124"/>
    <mergeCell ref="J124:K124"/>
    <mergeCell ref="B125:C125"/>
    <mergeCell ref="H125:I125"/>
    <mergeCell ref="B118:C118"/>
    <mergeCell ref="D118:E118"/>
    <mergeCell ref="H118:I118"/>
    <mergeCell ref="J118:K118"/>
    <mergeCell ref="B119:C119"/>
    <mergeCell ref="D119:E119"/>
    <mergeCell ref="H119:I119"/>
    <mergeCell ref="B120:C120"/>
    <mergeCell ref="G120:G122"/>
    <mergeCell ref="H120:I120"/>
    <mergeCell ref="J120:K120"/>
    <mergeCell ref="B121:C121"/>
    <mergeCell ref="D121:E121"/>
    <mergeCell ref="H121:I121"/>
    <mergeCell ref="J121:K121"/>
    <mergeCell ref="B122:C122"/>
    <mergeCell ref="D122:E122"/>
    <mergeCell ref="H122:I122"/>
    <mergeCell ref="B115:C115"/>
    <mergeCell ref="D115:E115"/>
    <mergeCell ref="H115:I115"/>
    <mergeCell ref="J115:K115"/>
    <mergeCell ref="B116:C116"/>
    <mergeCell ref="D116:E116"/>
    <mergeCell ref="H116:I116"/>
    <mergeCell ref="J116:K116"/>
    <mergeCell ref="B117:C117"/>
    <mergeCell ref="D117:E117"/>
    <mergeCell ref="H117:I117"/>
    <mergeCell ref="J117:K117"/>
    <mergeCell ref="A102:A104"/>
    <mergeCell ref="B102:C102"/>
    <mergeCell ref="D102:E102"/>
    <mergeCell ref="H102:I102"/>
    <mergeCell ref="J102:K102"/>
    <mergeCell ref="B103:C103"/>
    <mergeCell ref="B114:C114"/>
    <mergeCell ref="D114:E114"/>
    <mergeCell ref="H114:I114"/>
    <mergeCell ref="J114:K114"/>
    <mergeCell ref="B111:C111"/>
    <mergeCell ref="D111:E111"/>
    <mergeCell ref="G111:G113"/>
    <mergeCell ref="H111:I111"/>
    <mergeCell ref="J111:K111"/>
    <mergeCell ref="B112:C112"/>
    <mergeCell ref="D113:E113"/>
    <mergeCell ref="H113:I113"/>
    <mergeCell ref="A109:F109"/>
    <mergeCell ref="G109:L109"/>
    <mergeCell ref="B110:C110"/>
    <mergeCell ref="D110:E110"/>
    <mergeCell ref="H110:I110"/>
    <mergeCell ref="J110:K110"/>
    <mergeCell ref="A105:A106"/>
    <mergeCell ref="D112:E112"/>
    <mergeCell ref="H112:I112"/>
    <mergeCell ref="J112:K112"/>
    <mergeCell ref="B113:C113"/>
    <mergeCell ref="D104:E104"/>
    <mergeCell ref="H104:I104"/>
    <mergeCell ref="J104:K104"/>
    <mergeCell ref="B101:C101"/>
    <mergeCell ref="D101:E101"/>
    <mergeCell ref="H101:I101"/>
    <mergeCell ref="B105:C105"/>
    <mergeCell ref="D105:E105"/>
    <mergeCell ref="G105:G106"/>
    <mergeCell ref="H105:I105"/>
    <mergeCell ref="J105:K105"/>
    <mergeCell ref="B106:C106"/>
    <mergeCell ref="D106:E106"/>
    <mergeCell ref="H106:I106"/>
    <mergeCell ref="J106:K106"/>
    <mergeCell ref="B104:C104"/>
    <mergeCell ref="D103:E103"/>
    <mergeCell ref="H103:I103"/>
    <mergeCell ref="J103:K103"/>
    <mergeCell ref="J101:K101"/>
    <mergeCell ref="D98:E98"/>
    <mergeCell ref="H98:I98"/>
    <mergeCell ref="J98:K98"/>
    <mergeCell ref="B99:C99"/>
    <mergeCell ref="D99:E99"/>
    <mergeCell ref="H99:I99"/>
    <mergeCell ref="J99:K99"/>
    <mergeCell ref="A94:A101"/>
    <mergeCell ref="B94:C94"/>
    <mergeCell ref="D94:E94"/>
    <mergeCell ref="H94:I94"/>
    <mergeCell ref="J94:K94"/>
    <mergeCell ref="B95:C95"/>
    <mergeCell ref="D95:E95"/>
    <mergeCell ref="H95:I95"/>
    <mergeCell ref="J95:K95"/>
    <mergeCell ref="B96:C96"/>
    <mergeCell ref="D96:E96"/>
    <mergeCell ref="H96:I96"/>
    <mergeCell ref="J96:K96"/>
    <mergeCell ref="B100:C100"/>
    <mergeCell ref="D100:E100"/>
    <mergeCell ref="H100:I100"/>
    <mergeCell ref="J100:K100"/>
    <mergeCell ref="A83:A93"/>
    <mergeCell ref="B83:C83"/>
    <mergeCell ref="D83:E83"/>
    <mergeCell ref="H83:I83"/>
    <mergeCell ref="J83:K83"/>
    <mergeCell ref="B84:C84"/>
    <mergeCell ref="D84:E84"/>
    <mergeCell ref="H84:I84"/>
    <mergeCell ref="J84:K84"/>
    <mergeCell ref="D92:E92"/>
    <mergeCell ref="B93:C93"/>
    <mergeCell ref="D93:E93"/>
    <mergeCell ref="H93:I93"/>
    <mergeCell ref="J93:K93"/>
    <mergeCell ref="B97:C97"/>
    <mergeCell ref="D97:E97"/>
    <mergeCell ref="H97:I97"/>
    <mergeCell ref="J97:K97"/>
    <mergeCell ref="B98:C98"/>
    <mergeCell ref="B91:C91"/>
    <mergeCell ref="D91:E91"/>
    <mergeCell ref="H91:I91"/>
    <mergeCell ref="J91:K91"/>
    <mergeCell ref="B92:C92"/>
    <mergeCell ref="B88:C88"/>
    <mergeCell ref="D88:E88"/>
    <mergeCell ref="H88:I88"/>
    <mergeCell ref="J88:K88"/>
    <mergeCell ref="H92:I92"/>
    <mergeCell ref="J92:K92"/>
    <mergeCell ref="B89:C89"/>
    <mergeCell ref="D89:E89"/>
    <mergeCell ref="H89:I89"/>
    <mergeCell ref="J89:K89"/>
    <mergeCell ref="B90:C90"/>
    <mergeCell ref="D90:E90"/>
    <mergeCell ref="H90:I90"/>
    <mergeCell ref="J90:K90"/>
    <mergeCell ref="B86:C86"/>
    <mergeCell ref="D86:E86"/>
    <mergeCell ref="H86:I86"/>
    <mergeCell ref="J86:K86"/>
    <mergeCell ref="B85:C85"/>
    <mergeCell ref="B87:C87"/>
    <mergeCell ref="D87:E87"/>
    <mergeCell ref="H87:I87"/>
    <mergeCell ref="J87:K87"/>
    <mergeCell ref="D78:E78"/>
    <mergeCell ref="H78:I78"/>
    <mergeCell ref="D77:E77"/>
    <mergeCell ref="H77:I77"/>
    <mergeCell ref="J77:K77"/>
    <mergeCell ref="B78:C78"/>
    <mergeCell ref="J78:K78"/>
    <mergeCell ref="D75:E75"/>
    <mergeCell ref="D85:E85"/>
    <mergeCell ref="H85:I85"/>
    <mergeCell ref="J85:K85"/>
    <mergeCell ref="B82:C82"/>
    <mergeCell ref="D82:E82"/>
    <mergeCell ref="H82:I82"/>
    <mergeCell ref="J82:K82"/>
    <mergeCell ref="B79:C79"/>
    <mergeCell ref="D79:E79"/>
    <mergeCell ref="H79:I79"/>
    <mergeCell ref="J79:K79"/>
    <mergeCell ref="B80:C80"/>
    <mergeCell ref="D80:E80"/>
    <mergeCell ref="B81:C81"/>
    <mergeCell ref="D81:E81"/>
    <mergeCell ref="H81:I81"/>
    <mergeCell ref="J81:K81"/>
    <mergeCell ref="H80:I80"/>
    <mergeCell ref="J80:K80"/>
    <mergeCell ref="A71:F71"/>
    <mergeCell ref="G71:L71"/>
    <mergeCell ref="B72:C72"/>
    <mergeCell ref="D72:E72"/>
    <mergeCell ref="H72:I72"/>
    <mergeCell ref="J72:K72"/>
    <mergeCell ref="A73:A75"/>
    <mergeCell ref="B73:C73"/>
    <mergeCell ref="D73:E73"/>
    <mergeCell ref="H73:I73"/>
    <mergeCell ref="J73:K73"/>
    <mergeCell ref="B74:C74"/>
    <mergeCell ref="D74:E74"/>
    <mergeCell ref="H74:I74"/>
    <mergeCell ref="J74:K74"/>
    <mergeCell ref="B75:C75"/>
    <mergeCell ref="H75:I75"/>
    <mergeCell ref="J75:K75"/>
    <mergeCell ref="A76:A82"/>
    <mergeCell ref="B76:C76"/>
    <mergeCell ref="D76:E76"/>
    <mergeCell ref="H76:I76"/>
    <mergeCell ref="J76:K76"/>
    <mergeCell ref="B77:C77"/>
    <mergeCell ref="A63:A69"/>
    <mergeCell ref="B63:C63"/>
    <mergeCell ref="D63:E63"/>
    <mergeCell ref="H63:I63"/>
    <mergeCell ref="J63:K63"/>
    <mergeCell ref="B64:C64"/>
    <mergeCell ref="D64:E64"/>
    <mergeCell ref="H64:I64"/>
    <mergeCell ref="B67:C67"/>
    <mergeCell ref="D67:E67"/>
    <mergeCell ref="B68:C68"/>
    <mergeCell ref="D68:E68"/>
    <mergeCell ref="H68:I68"/>
    <mergeCell ref="J68:K68"/>
    <mergeCell ref="B69:C69"/>
    <mergeCell ref="H69:I69"/>
    <mergeCell ref="J69:K69"/>
    <mergeCell ref="H67:I67"/>
    <mergeCell ref="J67:K67"/>
    <mergeCell ref="J64:K64"/>
    <mergeCell ref="B65:C65"/>
    <mergeCell ref="D65:E65"/>
    <mergeCell ref="H65:I65"/>
    <mergeCell ref="J65:K65"/>
    <mergeCell ref="B66:C66"/>
    <mergeCell ref="D66:E66"/>
    <mergeCell ref="H66:I66"/>
    <mergeCell ref="J66:K66"/>
    <mergeCell ref="H60:I60"/>
    <mergeCell ref="J60:K60"/>
    <mergeCell ref="B61:C61"/>
    <mergeCell ref="D61:E61"/>
    <mergeCell ref="H61:I61"/>
    <mergeCell ref="J61:K61"/>
    <mergeCell ref="H62:I62"/>
    <mergeCell ref="J62:K62"/>
    <mergeCell ref="A58:A62"/>
    <mergeCell ref="B58:C58"/>
    <mergeCell ref="H58:I58"/>
    <mergeCell ref="J58:K58"/>
    <mergeCell ref="B59:C59"/>
    <mergeCell ref="D59:E59"/>
    <mergeCell ref="H59:I59"/>
    <mergeCell ref="J59:K59"/>
    <mergeCell ref="B60:C60"/>
    <mergeCell ref="D60:E60"/>
    <mergeCell ref="H57:I57"/>
    <mergeCell ref="J57:K57"/>
    <mergeCell ref="A52:A57"/>
    <mergeCell ref="B52:C52"/>
    <mergeCell ref="D52:E52"/>
    <mergeCell ref="H52:I52"/>
    <mergeCell ref="J52:K52"/>
    <mergeCell ref="B53:C53"/>
    <mergeCell ref="D53:E53"/>
    <mergeCell ref="H53:I53"/>
    <mergeCell ref="J53:K53"/>
    <mergeCell ref="B54:C54"/>
    <mergeCell ref="D54:E54"/>
    <mergeCell ref="H54:I54"/>
    <mergeCell ref="J54:K54"/>
    <mergeCell ref="B55:C55"/>
    <mergeCell ref="D55:E55"/>
    <mergeCell ref="H55:I55"/>
    <mergeCell ref="J55:K55"/>
    <mergeCell ref="B56:C56"/>
    <mergeCell ref="D56:E56"/>
    <mergeCell ref="H56:I56"/>
    <mergeCell ref="J56:K56"/>
    <mergeCell ref="A49:A51"/>
    <mergeCell ref="B49:C49"/>
    <mergeCell ref="D49:E49"/>
    <mergeCell ref="H49:I49"/>
    <mergeCell ref="J49:K49"/>
    <mergeCell ref="B51:C51"/>
    <mergeCell ref="H51:I51"/>
    <mergeCell ref="J51:K51"/>
    <mergeCell ref="B50:C50"/>
    <mergeCell ref="D50:E50"/>
    <mergeCell ref="H50:I50"/>
    <mergeCell ref="J50:K50"/>
    <mergeCell ref="J46:K46"/>
    <mergeCell ref="B47:C47"/>
    <mergeCell ref="D47:E47"/>
    <mergeCell ref="H47:I47"/>
    <mergeCell ref="J47:K47"/>
    <mergeCell ref="B44:C44"/>
    <mergeCell ref="D44:E44"/>
    <mergeCell ref="H44:I44"/>
    <mergeCell ref="J44:K44"/>
    <mergeCell ref="B45:C45"/>
    <mergeCell ref="B46:C46"/>
    <mergeCell ref="B42:C42"/>
    <mergeCell ref="D42:E42"/>
    <mergeCell ref="H42:I42"/>
    <mergeCell ref="J42:K42"/>
    <mergeCell ref="B43:C43"/>
    <mergeCell ref="D43:E43"/>
    <mergeCell ref="H43:I43"/>
    <mergeCell ref="J43:K43"/>
    <mergeCell ref="D45:E45"/>
    <mergeCell ref="H45:I45"/>
    <mergeCell ref="J45:K45"/>
    <mergeCell ref="B41:C41"/>
    <mergeCell ref="D41:E41"/>
    <mergeCell ref="H41:I41"/>
    <mergeCell ref="J41:K41"/>
    <mergeCell ref="B40:C40"/>
    <mergeCell ref="J28:K28"/>
    <mergeCell ref="H31:I31"/>
    <mergeCell ref="J31:K31"/>
    <mergeCell ref="H32:I32"/>
    <mergeCell ref="J32:K32"/>
    <mergeCell ref="H28:I28"/>
    <mergeCell ref="D40:E40"/>
    <mergeCell ref="H40:I40"/>
    <mergeCell ref="J40:K40"/>
    <mergeCell ref="A34:F34"/>
    <mergeCell ref="A38:A48"/>
    <mergeCell ref="B38:C38"/>
    <mergeCell ref="D38:E38"/>
    <mergeCell ref="H38:I38"/>
    <mergeCell ref="J38:K38"/>
    <mergeCell ref="B39:C39"/>
    <mergeCell ref="D39:E39"/>
    <mergeCell ref="H39:I39"/>
    <mergeCell ref="J39:K39"/>
    <mergeCell ref="H24:I24"/>
    <mergeCell ref="J24:K24"/>
    <mergeCell ref="J26:K26"/>
    <mergeCell ref="B29:C29"/>
    <mergeCell ref="A36:A37"/>
    <mergeCell ref="B36:C36"/>
    <mergeCell ref="D36:E36"/>
    <mergeCell ref="H36:I36"/>
    <mergeCell ref="J36:K36"/>
    <mergeCell ref="B37:C37"/>
    <mergeCell ref="H37:I37"/>
    <mergeCell ref="J37:K37"/>
    <mergeCell ref="H27:I27"/>
    <mergeCell ref="J27:K27"/>
    <mergeCell ref="H30:I30"/>
    <mergeCell ref="J30:K30"/>
    <mergeCell ref="B31:C31"/>
    <mergeCell ref="D31:E31"/>
    <mergeCell ref="D26:E26"/>
    <mergeCell ref="H26:I26"/>
    <mergeCell ref="B27:C27"/>
    <mergeCell ref="D27:E27"/>
    <mergeCell ref="B28:C28"/>
    <mergeCell ref="G34:L34"/>
    <mergeCell ref="B35:C35"/>
    <mergeCell ref="D35:E35"/>
    <mergeCell ref="H35:I35"/>
    <mergeCell ref="J35:K35"/>
    <mergeCell ref="H23:I23"/>
    <mergeCell ref="A20:A24"/>
    <mergeCell ref="B20:C20"/>
    <mergeCell ref="D20:E20"/>
    <mergeCell ref="G20:G22"/>
    <mergeCell ref="H20:I20"/>
    <mergeCell ref="G26:G29"/>
    <mergeCell ref="G30:G33"/>
    <mergeCell ref="B22:C22"/>
    <mergeCell ref="D22:E22"/>
    <mergeCell ref="B23:C23"/>
    <mergeCell ref="D23:E23"/>
    <mergeCell ref="G23:G25"/>
    <mergeCell ref="D29:E29"/>
    <mergeCell ref="B30:C30"/>
    <mergeCell ref="D30:E30"/>
    <mergeCell ref="B32:C32"/>
    <mergeCell ref="D32:E32"/>
    <mergeCell ref="J23:K23"/>
    <mergeCell ref="B33:C33"/>
    <mergeCell ref="D33:E33"/>
    <mergeCell ref="A25:A33"/>
    <mergeCell ref="B25:C25"/>
    <mergeCell ref="D25:E25"/>
    <mergeCell ref="B26:C26"/>
    <mergeCell ref="A11:A19"/>
    <mergeCell ref="B11:C11"/>
    <mergeCell ref="D11:E11"/>
    <mergeCell ref="D28:E28"/>
    <mergeCell ref="H11:I11"/>
    <mergeCell ref="J11:K11"/>
    <mergeCell ref="B12:C12"/>
    <mergeCell ref="J20:K20"/>
    <mergeCell ref="B21:C21"/>
    <mergeCell ref="D21:E21"/>
    <mergeCell ref="H21:I21"/>
    <mergeCell ref="J21:K21"/>
    <mergeCell ref="B17:C17"/>
    <mergeCell ref="D17:E17"/>
    <mergeCell ref="G17:G19"/>
    <mergeCell ref="H17:I17"/>
    <mergeCell ref="J17:K17"/>
    <mergeCell ref="D13:E13"/>
    <mergeCell ref="H13:I13"/>
    <mergeCell ref="D12:E12"/>
    <mergeCell ref="H12:I12"/>
    <mergeCell ref="J12:K12"/>
    <mergeCell ref="B13:C13"/>
    <mergeCell ref="H15:I15"/>
    <mergeCell ref="J15:K15"/>
    <mergeCell ref="B18:C18"/>
    <mergeCell ref="D18:E18"/>
    <mergeCell ref="H18:I18"/>
    <mergeCell ref="J18:K18"/>
    <mergeCell ref="A1:L1"/>
    <mergeCell ref="A3:F3"/>
    <mergeCell ref="G3:L3"/>
    <mergeCell ref="B4:C4"/>
    <mergeCell ref="D4:E4"/>
    <mergeCell ref="H4:I4"/>
    <mergeCell ref="J4:K4"/>
    <mergeCell ref="B16:C16"/>
    <mergeCell ref="D16:E16"/>
    <mergeCell ref="J13:K13"/>
    <mergeCell ref="B14:C14"/>
    <mergeCell ref="D14:E14"/>
    <mergeCell ref="H14:I14"/>
    <mergeCell ref="J14:K14"/>
    <mergeCell ref="B15:C15"/>
    <mergeCell ref="D15:E15"/>
    <mergeCell ref="H10:I10"/>
    <mergeCell ref="J10:K10"/>
    <mergeCell ref="B7:C7"/>
    <mergeCell ref="D7:E7"/>
    <mergeCell ref="B8:C8"/>
    <mergeCell ref="D8:E8"/>
    <mergeCell ref="G8:G16"/>
    <mergeCell ref="H8:I8"/>
    <mergeCell ref="J8:K8"/>
    <mergeCell ref="B9:C9"/>
    <mergeCell ref="D9:E9"/>
    <mergeCell ref="H9:I9"/>
    <mergeCell ref="J9:K9"/>
    <mergeCell ref="A5:A10"/>
    <mergeCell ref="B5:C5"/>
    <mergeCell ref="D5:E5"/>
    <mergeCell ref="G5:G7"/>
    <mergeCell ref="H5:I5"/>
    <mergeCell ref="J5:K5"/>
    <mergeCell ref="B6:C6"/>
    <mergeCell ref="D6:E6"/>
    <mergeCell ref="H6:I6"/>
    <mergeCell ref="J6:K6"/>
  </mergeCells>
  <phoneticPr fontId="5"/>
  <pageMargins left="0.51181102362204722" right="0" top="0.59055118110236227" bottom="0.43307086614173229" header="0.31496062992125984" footer="0.19685039370078741"/>
  <pageSetup paperSize="9" orientation="landscape" r:id="rId1"/>
  <headerFooter>
    <oddFooter>&amp;C&amp;"ＭＳ Ｐゴシック,太字"&amp;10予算内訳　&amp;11&amp;P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6"/>
  <sheetViews>
    <sheetView topLeftCell="A7" workbookViewId="0">
      <selection activeCell="F36" sqref="F36"/>
    </sheetView>
  </sheetViews>
  <sheetFormatPr defaultColWidth="9" defaultRowHeight="13.5"/>
  <cols>
    <col min="1" max="1" width="3.125" style="233" customWidth="1"/>
    <col min="2" max="2" width="15.625" style="233" customWidth="1"/>
    <col min="3" max="3" width="10" style="233" customWidth="1"/>
    <col min="4" max="4" width="9.875" style="233" customWidth="1"/>
    <col min="5" max="5" width="10.25" style="233" customWidth="1"/>
    <col min="6" max="6" width="13.125" style="233" customWidth="1"/>
    <col min="7" max="9" width="9.625" style="233" customWidth="1"/>
    <col min="10" max="10" width="9" style="233"/>
    <col min="11" max="12" width="9.25" style="233" bestFit="1" customWidth="1"/>
    <col min="13" max="16384" width="9" style="233"/>
  </cols>
  <sheetData>
    <row r="1" spans="1:15" ht="25.5" customHeight="1">
      <c r="A1" s="1065" t="s">
        <v>740</v>
      </c>
      <c r="B1" s="1065"/>
      <c r="C1" s="1065"/>
      <c r="D1" s="1065"/>
      <c r="E1" s="1065"/>
      <c r="F1" s="1065"/>
      <c r="G1" s="1065"/>
      <c r="H1" s="1065"/>
      <c r="I1" s="1065"/>
    </row>
    <row r="2" spans="1:15" ht="15.75" customHeight="1">
      <c r="A2" s="1066" t="s">
        <v>739</v>
      </c>
      <c r="B2" s="1066"/>
      <c r="C2" s="1066"/>
      <c r="D2" s="1066"/>
      <c r="E2" s="1066"/>
      <c r="F2" s="1066"/>
      <c r="G2" s="1066"/>
      <c r="H2" s="1066"/>
      <c r="I2" s="1066"/>
    </row>
    <row r="3" spans="1:15" ht="15.75" customHeight="1">
      <c r="A3" s="250"/>
      <c r="B3" s="250"/>
      <c r="C3" s="250"/>
      <c r="D3" s="250"/>
      <c r="E3" s="250"/>
      <c r="F3" s="250"/>
      <c r="G3" s="250"/>
      <c r="H3" s="250" t="s">
        <v>784</v>
      </c>
      <c r="I3" s="250"/>
    </row>
    <row r="4" spans="1:15" ht="16.5" customHeight="1">
      <c r="A4" s="1067" t="s">
        <v>738</v>
      </c>
      <c r="B4" s="1068"/>
      <c r="C4" s="1068"/>
      <c r="D4" s="1068"/>
      <c r="E4" s="1069"/>
      <c r="F4" s="1070" t="s">
        <v>737</v>
      </c>
      <c r="G4" s="1068"/>
      <c r="H4" s="1068"/>
      <c r="I4" s="1069"/>
    </row>
    <row r="5" spans="1:15">
      <c r="A5" s="1071"/>
      <c r="B5" s="1073" t="s">
        <v>735</v>
      </c>
      <c r="C5" s="255" t="s">
        <v>736</v>
      </c>
      <c r="D5" s="255" t="s">
        <v>734</v>
      </c>
      <c r="E5" s="1075" t="s">
        <v>733</v>
      </c>
      <c r="F5" s="1073" t="s">
        <v>735</v>
      </c>
      <c r="G5" s="255" t="s">
        <v>736</v>
      </c>
      <c r="H5" s="255" t="s">
        <v>734</v>
      </c>
      <c r="I5" s="1075" t="s">
        <v>733</v>
      </c>
    </row>
    <row r="6" spans="1:15">
      <c r="A6" s="1072"/>
      <c r="B6" s="1074"/>
      <c r="C6" s="254" t="s">
        <v>73</v>
      </c>
      <c r="D6" s="254" t="s">
        <v>73</v>
      </c>
      <c r="E6" s="1076"/>
      <c r="F6" s="1074"/>
      <c r="G6" s="254" t="s">
        <v>73</v>
      </c>
      <c r="H6" s="254" t="s">
        <v>73</v>
      </c>
      <c r="I6" s="1076"/>
    </row>
    <row r="7" spans="1:15" ht="15" customHeight="1">
      <c r="A7" s="249"/>
      <c r="B7" s="248" t="s">
        <v>732</v>
      </c>
      <c r="C7" s="247">
        <f>++予算内訳・予比較と計算式リンク!F10</f>
        <v>287040</v>
      </c>
      <c r="D7" s="247">
        <v>266400</v>
      </c>
      <c r="E7" s="246">
        <f>+--C7-D7</f>
        <v>20640</v>
      </c>
      <c r="F7" s="248" t="s">
        <v>692</v>
      </c>
      <c r="G7" s="247"/>
      <c r="H7" s="247">
        <v>0</v>
      </c>
      <c r="I7" s="246">
        <f t="shared" ref="I7:I14" si="0">+G7-H7</f>
        <v>0</v>
      </c>
      <c r="L7" s="47"/>
      <c r="M7" s="47"/>
      <c r="N7" s="47"/>
      <c r="O7" s="47"/>
    </row>
    <row r="8" spans="1:15" ht="15" customHeight="1">
      <c r="A8" s="253"/>
      <c r="B8" s="245" t="s">
        <v>731</v>
      </c>
      <c r="C8" s="244">
        <f>+予算内訳・予比較と計算式リンク!F19</f>
        <v>223042</v>
      </c>
      <c r="D8" s="244">
        <v>194802</v>
      </c>
      <c r="E8" s="243">
        <f t="shared" ref="E8:E21" si="1">+C8-D8</f>
        <v>28240</v>
      </c>
      <c r="F8" s="245" t="s">
        <v>730</v>
      </c>
      <c r="G8" s="244">
        <f>+予算内訳・予比較と計算式リンク!L7</f>
        <v>120000</v>
      </c>
      <c r="H8" s="244">
        <v>120000</v>
      </c>
      <c r="I8" s="243">
        <f t="shared" si="0"/>
        <v>0</v>
      </c>
      <c r="L8" s="47"/>
      <c r="M8" s="47"/>
      <c r="N8" s="47"/>
      <c r="O8" s="47"/>
    </row>
    <row r="9" spans="1:15" ht="15" customHeight="1">
      <c r="A9" s="253"/>
      <c r="B9" s="245" t="s">
        <v>729</v>
      </c>
      <c r="C9" s="244">
        <f>+予算内訳・予比較と計算式リンク!F24</f>
        <v>712800</v>
      </c>
      <c r="D9" s="244">
        <v>660960</v>
      </c>
      <c r="E9" s="243">
        <f t="shared" si="1"/>
        <v>51840</v>
      </c>
      <c r="F9" s="245" t="s">
        <v>728</v>
      </c>
      <c r="G9" s="244">
        <f>+予算内訳・予比較と計算式リンク!L16</f>
        <v>6186000</v>
      </c>
      <c r="H9" s="244">
        <v>6168000</v>
      </c>
      <c r="I9" s="243">
        <f t="shared" si="0"/>
        <v>18000</v>
      </c>
      <c r="L9" s="47"/>
      <c r="M9" s="47"/>
      <c r="N9" s="47"/>
      <c r="O9" s="47"/>
    </row>
    <row r="10" spans="1:15" ht="15" customHeight="1">
      <c r="A10" s="253"/>
      <c r="B10" s="245" t="s">
        <v>727</v>
      </c>
      <c r="C10" s="244">
        <f>+予算内訳・予比較と計算式リンク!F33</f>
        <v>309000</v>
      </c>
      <c r="D10" s="244">
        <v>699000</v>
      </c>
      <c r="E10" s="243">
        <f t="shared" si="1"/>
        <v>-390000</v>
      </c>
      <c r="F10" s="245" t="s">
        <v>711</v>
      </c>
      <c r="G10" s="244">
        <f>+予算内訳・予比較と計算式リンク!L19</f>
        <v>200000</v>
      </c>
      <c r="H10" s="244">
        <v>200000</v>
      </c>
      <c r="I10" s="243">
        <f t="shared" si="0"/>
        <v>0</v>
      </c>
      <c r="L10" s="47"/>
      <c r="M10" s="47"/>
      <c r="N10" s="47"/>
      <c r="O10" s="47"/>
    </row>
    <row r="11" spans="1:15" ht="15" customHeight="1">
      <c r="A11" s="242" t="s">
        <v>726</v>
      </c>
      <c r="B11" s="245" t="s">
        <v>725</v>
      </c>
      <c r="C11" s="244">
        <f>+予算内訳・予比較と計算式リンク!F37</f>
        <v>3762000</v>
      </c>
      <c r="D11" s="244">
        <v>3488400</v>
      </c>
      <c r="E11" s="243">
        <f t="shared" si="1"/>
        <v>273600</v>
      </c>
      <c r="F11" s="245" t="s">
        <v>724</v>
      </c>
      <c r="G11" s="244">
        <f>+予算内訳・予比較と計算式リンク!L22</f>
        <v>12000</v>
      </c>
      <c r="H11" s="244">
        <v>12000</v>
      </c>
      <c r="I11" s="243">
        <f t="shared" si="0"/>
        <v>0</v>
      </c>
      <c r="L11" s="47"/>
      <c r="M11" s="47"/>
      <c r="N11" s="47"/>
      <c r="O11" s="47"/>
    </row>
    <row r="12" spans="1:15" ht="15" customHeight="1">
      <c r="A12" s="253"/>
      <c r="B12" s="245" t="s">
        <v>723</v>
      </c>
      <c r="C12" s="244">
        <f>+予算内訳・予比較と計算式リンク!F48</f>
        <v>395000</v>
      </c>
      <c r="D12" s="244">
        <v>395000</v>
      </c>
      <c r="E12" s="243">
        <f t="shared" si="1"/>
        <v>0</v>
      </c>
      <c r="F12" s="245" t="s">
        <v>705</v>
      </c>
      <c r="G12" s="244">
        <f>+予算内訳・予比較と計算式リンク!L25</f>
        <v>0</v>
      </c>
      <c r="H12" s="244">
        <v>0</v>
      </c>
      <c r="I12" s="243">
        <f t="shared" si="0"/>
        <v>0</v>
      </c>
      <c r="L12" s="47"/>
      <c r="M12" s="47"/>
      <c r="N12" s="47"/>
      <c r="O12" s="47"/>
    </row>
    <row r="13" spans="1:15" ht="15" customHeight="1">
      <c r="A13" s="253"/>
      <c r="B13" s="245" t="s">
        <v>722</v>
      </c>
      <c r="C13" s="244">
        <f>+予算内訳・予比較と計算式リンク!F51</f>
        <v>0</v>
      </c>
      <c r="D13" s="244">
        <v>0</v>
      </c>
      <c r="E13" s="243">
        <f t="shared" si="1"/>
        <v>0</v>
      </c>
      <c r="F13" s="245" t="s">
        <v>721</v>
      </c>
      <c r="G13" s="244">
        <f>+予算内訳・予比較と計算式リンク!L29</f>
        <v>0</v>
      </c>
      <c r="H13" s="244">
        <v>0</v>
      </c>
      <c r="I13" s="243">
        <f t="shared" si="0"/>
        <v>0</v>
      </c>
      <c r="L13" s="47"/>
      <c r="M13" s="47"/>
      <c r="N13" s="47"/>
      <c r="O13" s="47"/>
    </row>
    <row r="14" spans="1:15" ht="15" customHeight="1">
      <c r="A14" s="253"/>
      <c r="B14" s="245" t="s">
        <v>720</v>
      </c>
      <c r="C14" s="244">
        <f>+予算内訳・予比較と計算式リンク!F57</f>
        <v>24000</v>
      </c>
      <c r="D14" s="244">
        <v>24000</v>
      </c>
      <c r="E14" s="243">
        <f t="shared" si="1"/>
        <v>0</v>
      </c>
      <c r="F14" s="245" t="s">
        <v>704</v>
      </c>
      <c r="G14" s="244">
        <f>+予算内訳・予比較と計算式リンク!L33</f>
        <v>1000000</v>
      </c>
      <c r="H14" s="244">
        <v>1000000</v>
      </c>
      <c r="I14" s="243">
        <f t="shared" si="0"/>
        <v>0</v>
      </c>
      <c r="L14" s="47"/>
      <c r="M14" s="47"/>
      <c r="N14" s="47"/>
      <c r="O14" s="47"/>
    </row>
    <row r="15" spans="1:15" ht="15" customHeight="1">
      <c r="A15" s="242" t="s">
        <v>719</v>
      </c>
      <c r="B15" s="245" t="s">
        <v>718</v>
      </c>
      <c r="C15" s="244">
        <f>+予算内訳・予比較と計算式リンク!F62</f>
        <v>100760</v>
      </c>
      <c r="D15" s="244">
        <v>100760</v>
      </c>
      <c r="E15" s="243">
        <f t="shared" si="1"/>
        <v>0</v>
      </c>
      <c r="F15" s="245"/>
      <c r="G15" s="244"/>
      <c r="H15" s="244"/>
      <c r="I15" s="243"/>
      <c r="L15" s="47"/>
      <c r="M15" s="47"/>
      <c r="N15" s="47"/>
      <c r="O15" s="47"/>
    </row>
    <row r="16" spans="1:15" ht="15" customHeight="1">
      <c r="A16" s="253"/>
      <c r="B16" s="245" t="s">
        <v>717</v>
      </c>
      <c r="C16" s="244">
        <f>+予算内訳・予比較と計算式リンク!F69</f>
        <v>720000</v>
      </c>
      <c r="D16" s="244">
        <v>709000</v>
      </c>
      <c r="E16" s="243">
        <f t="shared" si="1"/>
        <v>11000</v>
      </c>
      <c r="F16" s="245"/>
      <c r="G16" s="244"/>
      <c r="H16" s="244"/>
      <c r="I16" s="243"/>
      <c r="L16" s="47"/>
      <c r="M16" s="47"/>
      <c r="N16" s="47"/>
      <c r="O16" s="47"/>
    </row>
    <row r="17" spans="1:15" ht="15" customHeight="1">
      <c r="A17" s="253"/>
      <c r="B17" s="245" t="s">
        <v>716</v>
      </c>
      <c r="C17" s="244">
        <f>+予算内訳・予比較と計算式リンク!F75</f>
        <v>30000</v>
      </c>
      <c r="D17" s="244">
        <v>30000</v>
      </c>
      <c r="E17" s="243">
        <f t="shared" si="1"/>
        <v>0</v>
      </c>
      <c r="F17" s="245"/>
      <c r="G17" s="244"/>
      <c r="H17" s="244"/>
      <c r="I17" s="243"/>
      <c r="L17" s="47"/>
      <c r="M17" s="47"/>
      <c r="N17" s="47"/>
      <c r="O17" s="47"/>
    </row>
    <row r="18" spans="1:15" ht="15" customHeight="1">
      <c r="A18" s="253"/>
      <c r="B18" s="245" t="s">
        <v>715</v>
      </c>
      <c r="C18" s="244">
        <f>+予算内訳・予比較と計算式リンク!F82</f>
        <v>51000</v>
      </c>
      <c r="D18" s="244">
        <v>71000</v>
      </c>
      <c r="E18" s="243">
        <f t="shared" si="1"/>
        <v>-20000</v>
      </c>
      <c r="F18" s="245"/>
      <c r="G18" s="244"/>
      <c r="H18" s="244"/>
      <c r="I18" s="243"/>
      <c r="L18" s="47"/>
      <c r="M18" s="47"/>
      <c r="N18" s="47"/>
      <c r="O18" s="47"/>
    </row>
    <row r="19" spans="1:15" ht="15" customHeight="1">
      <c r="A19" s="242" t="s">
        <v>707</v>
      </c>
      <c r="B19" s="245" t="s">
        <v>714</v>
      </c>
      <c r="C19" s="244">
        <f>+予算内訳・予比較と計算式リンク!F93</f>
        <v>442000</v>
      </c>
      <c r="D19" s="244">
        <v>484000</v>
      </c>
      <c r="E19" s="243">
        <f t="shared" si="1"/>
        <v>-42000</v>
      </c>
      <c r="F19" s="245"/>
      <c r="G19" s="244"/>
      <c r="H19" s="244"/>
      <c r="I19" s="243"/>
      <c r="L19" s="47"/>
      <c r="M19" s="47"/>
      <c r="N19" s="47"/>
      <c r="O19" s="47"/>
    </row>
    <row r="20" spans="1:15" ht="15" customHeight="1">
      <c r="A20" s="253"/>
      <c r="B20" s="245" t="s">
        <v>713</v>
      </c>
      <c r="C20" s="244">
        <f>+予算内訳・予比較と計算式リンク!F101</f>
        <v>61920</v>
      </c>
      <c r="D20" s="244">
        <v>106920</v>
      </c>
      <c r="E20" s="243">
        <f t="shared" si="1"/>
        <v>-45000</v>
      </c>
      <c r="F20" s="245"/>
      <c r="G20" s="244"/>
      <c r="H20" s="244"/>
      <c r="I20" s="243"/>
      <c r="L20" s="47"/>
      <c r="M20" s="47"/>
      <c r="N20" s="47"/>
      <c r="O20" s="47"/>
    </row>
    <row r="21" spans="1:15" ht="15" customHeight="1">
      <c r="A21" s="253"/>
      <c r="B21" s="245" t="s">
        <v>706</v>
      </c>
      <c r="C21" s="244">
        <f>+予算内訳・予比較と計算式リンク!F104</f>
        <v>399438</v>
      </c>
      <c r="D21" s="244">
        <v>269758</v>
      </c>
      <c r="E21" s="243">
        <f t="shared" si="1"/>
        <v>129680</v>
      </c>
      <c r="F21" s="245"/>
      <c r="G21" s="244"/>
      <c r="H21" s="244"/>
      <c r="I21" s="243"/>
      <c r="L21" s="47"/>
      <c r="M21" s="47"/>
      <c r="N21" s="47"/>
      <c r="O21" s="47"/>
    </row>
    <row r="22" spans="1:15" ht="15" customHeight="1">
      <c r="A22" s="253"/>
      <c r="B22" s="241"/>
      <c r="C22" s="240"/>
      <c r="D22" s="240"/>
      <c r="E22" s="239"/>
      <c r="F22" s="241"/>
      <c r="G22" s="240"/>
      <c r="H22" s="240"/>
      <c r="I22" s="239"/>
      <c r="L22" s="47"/>
      <c r="M22" s="47"/>
      <c r="N22" s="47"/>
      <c r="O22" s="47"/>
    </row>
    <row r="23" spans="1:15" ht="15" customHeight="1">
      <c r="A23" s="238"/>
      <c r="B23" s="236" t="s">
        <v>685</v>
      </c>
      <c r="C23" s="235">
        <f>SUM(C7:C22)</f>
        <v>7518000</v>
      </c>
      <c r="D23" s="235">
        <f>SUM(D7:D22)</f>
        <v>7500000</v>
      </c>
      <c r="E23" s="234">
        <f>SUM(E7:E22)</f>
        <v>18000</v>
      </c>
      <c r="F23" s="237" t="s">
        <v>684</v>
      </c>
      <c r="G23" s="235">
        <f>SUM(G7:G22)</f>
        <v>7518000</v>
      </c>
      <c r="H23" s="235">
        <f>SUM(H7:H22)</f>
        <v>7500000</v>
      </c>
      <c r="I23" s="234">
        <f>SUM(I7:I22)</f>
        <v>18000</v>
      </c>
      <c r="L23" s="252"/>
      <c r="M23" s="47"/>
      <c r="N23" s="47"/>
      <c r="O23" s="47"/>
    </row>
    <row r="24" spans="1:15" ht="15" customHeight="1">
      <c r="A24" s="249"/>
      <c r="B24" s="251" t="s">
        <v>17</v>
      </c>
      <c r="C24" s="247">
        <f>+予算内訳・予比較と計算式リンク!F120</f>
        <v>204200</v>
      </c>
      <c r="D24" s="247">
        <v>1192000</v>
      </c>
      <c r="E24" s="246">
        <f>+C24-D24</f>
        <v>-987800</v>
      </c>
      <c r="F24" s="248" t="s">
        <v>692</v>
      </c>
      <c r="G24" s="247">
        <v>0</v>
      </c>
      <c r="H24" s="247">
        <v>0</v>
      </c>
      <c r="I24" s="246">
        <f>+G24-H24</f>
        <v>0</v>
      </c>
      <c r="L24" s="47"/>
      <c r="M24" s="47"/>
      <c r="N24" s="47"/>
      <c r="O24" s="47"/>
    </row>
    <row r="25" spans="1:15" ht="15" customHeight="1">
      <c r="A25" s="242" t="s">
        <v>694</v>
      </c>
      <c r="B25" s="245" t="s">
        <v>712</v>
      </c>
      <c r="C25" s="244">
        <f>+予算内訳・予比較と計算式リンク!F130</f>
        <v>865000</v>
      </c>
      <c r="D25" s="244">
        <v>815000</v>
      </c>
      <c r="E25" s="243">
        <f>+C25-D25</f>
        <v>50000</v>
      </c>
      <c r="F25" s="245" t="s">
        <v>711</v>
      </c>
      <c r="G25" s="244">
        <f>+予算内訳・予比較と計算式リンク!L113</f>
        <v>1600000</v>
      </c>
      <c r="H25" s="244">
        <v>2000000</v>
      </c>
      <c r="I25" s="243">
        <f>+G25-H25</f>
        <v>-400000</v>
      </c>
      <c r="L25" s="47"/>
      <c r="M25" s="47"/>
      <c r="N25" s="47"/>
      <c r="O25" s="47"/>
    </row>
    <row r="26" spans="1:15" ht="15" customHeight="1">
      <c r="A26" s="242" t="s">
        <v>710</v>
      </c>
      <c r="B26" s="245" t="s">
        <v>709</v>
      </c>
      <c r="C26" s="244">
        <f>+予算内訳・予比較と計算式リンク!F135</f>
        <v>70000</v>
      </c>
      <c r="D26" s="244">
        <v>20000</v>
      </c>
      <c r="E26" s="243">
        <f>+C26-D26</f>
        <v>50000</v>
      </c>
      <c r="F26" s="245" t="s">
        <v>708</v>
      </c>
      <c r="G26" s="244">
        <f>+予算内訳・予比較と計算式リンク!L119</f>
        <v>0</v>
      </c>
      <c r="H26" s="244">
        <v>450000</v>
      </c>
      <c r="I26" s="243">
        <f>+G26-H26</f>
        <v>-450000</v>
      </c>
      <c r="L26" s="47"/>
      <c r="M26" s="47"/>
      <c r="N26" s="47"/>
      <c r="O26" s="47"/>
    </row>
    <row r="27" spans="1:15" ht="15" customHeight="1">
      <c r="A27" s="242" t="s">
        <v>707</v>
      </c>
      <c r="B27" s="245" t="s">
        <v>706</v>
      </c>
      <c r="C27" s="244">
        <f>+予算内訳・予比較と計算式リンク!F142</f>
        <v>460800</v>
      </c>
      <c r="D27" s="244">
        <v>423000</v>
      </c>
      <c r="E27" s="243">
        <f>+C27-D27</f>
        <v>37800</v>
      </c>
      <c r="F27" s="245" t="s">
        <v>705</v>
      </c>
      <c r="G27" s="244">
        <f>+予算内訳・予比較と計算式リンク!L122</f>
        <v>0</v>
      </c>
      <c r="H27" s="244">
        <v>0</v>
      </c>
      <c r="I27" s="243">
        <f>+G27-H27</f>
        <v>0</v>
      </c>
      <c r="L27" s="47"/>
      <c r="M27" s="47"/>
      <c r="N27" s="47"/>
      <c r="O27" s="47"/>
    </row>
    <row r="28" spans="1:15" ht="15" customHeight="1">
      <c r="A28" s="266" t="s">
        <v>699</v>
      </c>
      <c r="B28" s="267"/>
      <c r="C28" s="268"/>
      <c r="D28" s="268"/>
      <c r="E28" s="269">
        <f>+C28-D28</f>
        <v>0</v>
      </c>
      <c r="F28" s="267" t="s">
        <v>704</v>
      </c>
      <c r="G28" s="268">
        <f>+予算内訳・予比較と計算式リンク!L125</f>
        <v>0</v>
      </c>
      <c r="H28" s="268">
        <v>0</v>
      </c>
      <c r="I28" s="269">
        <f>+G28-H28</f>
        <v>0</v>
      </c>
      <c r="L28" s="47"/>
      <c r="M28" s="47"/>
      <c r="N28" s="47"/>
      <c r="O28" s="47"/>
    </row>
    <row r="29" spans="1:15" ht="15" customHeight="1">
      <c r="A29" s="266" t="s">
        <v>72</v>
      </c>
      <c r="B29" s="270"/>
      <c r="C29" s="271"/>
      <c r="D29" s="271"/>
      <c r="E29" s="272"/>
      <c r="F29" s="270"/>
      <c r="G29" s="271"/>
      <c r="H29" s="271"/>
      <c r="I29" s="272"/>
    </row>
    <row r="30" spans="1:15" ht="15" customHeight="1">
      <c r="A30" s="273"/>
      <c r="B30" s="274" t="s">
        <v>685</v>
      </c>
      <c r="C30" s="275">
        <f>SUM(C24:C29)</f>
        <v>1600000</v>
      </c>
      <c r="D30" s="275">
        <f>SUM(D24:D29)</f>
        <v>2450000</v>
      </c>
      <c r="E30" s="276">
        <f>SUM(E24:E29)</f>
        <v>-850000</v>
      </c>
      <c r="F30" s="277" t="s">
        <v>684</v>
      </c>
      <c r="G30" s="275">
        <f>SUM(G24:G29)</f>
        <v>1600000</v>
      </c>
      <c r="H30" s="275">
        <f>SUM(H24:H29)</f>
        <v>2450000</v>
      </c>
      <c r="I30" s="276">
        <f>SUM(I24:I29)</f>
        <v>-850000</v>
      </c>
    </row>
    <row r="31" spans="1:15" ht="15" customHeight="1">
      <c r="A31" s="1061" t="s">
        <v>859</v>
      </c>
      <c r="B31" s="278" t="s">
        <v>703</v>
      </c>
      <c r="C31" s="279">
        <f>予算内訳・予比較と計算式リンク!F154</f>
        <v>4263000</v>
      </c>
      <c r="D31" s="279">
        <v>3948000</v>
      </c>
      <c r="E31" s="280">
        <f>+C31-D31</f>
        <v>315000</v>
      </c>
      <c r="F31" s="281" t="s">
        <v>858</v>
      </c>
      <c r="G31" s="279">
        <f>予算内訳・予比較と計算式リンク!L148</f>
        <v>1050000</v>
      </c>
      <c r="H31" s="279">
        <v>0</v>
      </c>
      <c r="I31" s="280">
        <f>+G31-H31</f>
        <v>1050000</v>
      </c>
    </row>
    <row r="32" spans="1:15" ht="15" customHeight="1">
      <c r="A32" s="1062"/>
      <c r="B32" s="278"/>
      <c r="C32" s="268"/>
      <c r="D32" s="268"/>
      <c r="E32" s="269">
        <f>+C32-D32</f>
        <v>0</v>
      </c>
      <c r="F32" s="282" t="s">
        <v>703</v>
      </c>
      <c r="G32" s="268">
        <f>+予算内訳・予比較と計算式リンク!L149</f>
        <v>3213000</v>
      </c>
      <c r="H32" s="268">
        <v>3948000</v>
      </c>
      <c r="I32" s="269">
        <f>+G32-H32</f>
        <v>-735000</v>
      </c>
    </row>
    <row r="33" spans="1:9" ht="15" customHeight="1">
      <c r="A33" s="1062"/>
      <c r="B33" s="278"/>
      <c r="C33" s="283"/>
      <c r="D33" s="283"/>
      <c r="E33" s="284"/>
      <c r="F33" s="267" t="s">
        <v>700</v>
      </c>
      <c r="G33" s="283">
        <f>+予算内訳・予比較と計算式リンク!L152</f>
        <v>0</v>
      </c>
      <c r="H33" s="283">
        <v>0</v>
      </c>
      <c r="I33" s="269">
        <f>+-G33-H33</f>
        <v>0</v>
      </c>
    </row>
    <row r="34" spans="1:9" ht="15" customHeight="1">
      <c r="A34" s="1062"/>
      <c r="B34" s="270"/>
      <c r="C34" s="271"/>
      <c r="D34" s="271"/>
      <c r="E34" s="272"/>
      <c r="F34" s="270"/>
      <c r="G34" s="271"/>
      <c r="H34" s="271">
        <v>0</v>
      </c>
      <c r="I34" s="272"/>
    </row>
    <row r="35" spans="1:9" ht="15" customHeight="1" thickBot="1">
      <c r="A35" s="1063"/>
      <c r="B35" s="285" t="s">
        <v>685</v>
      </c>
      <c r="C35" s="286">
        <f>SUM(C31:C34)</f>
        <v>4263000</v>
      </c>
      <c r="D35" s="286">
        <f>SUM(D31:D34)</f>
        <v>3948000</v>
      </c>
      <c r="E35" s="287">
        <f>+C35-D35</f>
        <v>315000</v>
      </c>
      <c r="F35" s="288" t="s">
        <v>684</v>
      </c>
      <c r="G35" s="286">
        <f>SUM(G31:G34)</f>
        <v>4263000</v>
      </c>
      <c r="H35" s="286">
        <f>SUM(H32:H34)</f>
        <v>3948000</v>
      </c>
      <c r="I35" s="287">
        <f>+G35-H35</f>
        <v>315000</v>
      </c>
    </row>
    <row r="36" spans="1:9" ht="15" customHeight="1" thickTop="1">
      <c r="A36" s="289"/>
      <c r="B36" s="290" t="s">
        <v>702</v>
      </c>
      <c r="C36" s="291">
        <f>+C23+C30+C35</f>
        <v>13381000</v>
      </c>
      <c r="D36" s="291">
        <f>+D23+D30+D35</f>
        <v>13898000</v>
      </c>
      <c r="E36" s="292">
        <f>+C36-D36</f>
        <v>-517000</v>
      </c>
      <c r="F36" s="293" t="s">
        <v>702</v>
      </c>
      <c r="G36" s="291">
        <f>+G23+G30+G35</f>
        <v>13381000</v>
      </c>
      <c r="H36" s="291">
        <f>+H23+H30+H35</f>
        <v>13898000</v>
      </c>
      <c r="I36" s="292">
        <f>+G36-H36</f>
        <v>-517000</v>
      </c>
    </row>
    <row r="37" spans="1:9" ht="15.75" customHeight="1"/>
    <row r="38" spans="1:9" ht="15.75" customHeight="1">
      <c r="A38" s="1061" t="s">
        <v>863</v>
      </c>
      <c r="B38" s="294" t="s">
        <v>701</v>
      </c>
      <c r="C38" s="295">
        <f>予算内訳・予比較と計算式リンク!F169</f>
        <v>2297500</v>
      </c>
      <c r="D38" s="295">
        <v>2397000</v>
      </c>
      <c r="E38" s="296">
        <f>+C38-D38</f>
        <v>-99500</v>
      </c>
      <c r="F38" s="294" t="s">
        <v>858</v>
      </c>
      <c r="G38" s="295">
        <f>予算内訳・予比較と計算式リンク!L162</f>
        <v>1150000</v>
      </c>
      <c r="H38" s="295">
        <v>0</v>
      </c>
      <c r="I38" s="296">
        <f>+G38-H38</f>
        <v>1150000</v>
      </c>
    </row>
    <row r="39" spans="1:9" ht="15" customHeight="1">
      <c r="A39" s="1062"/>
      <c r="B39" s="278"/>
      <c r="C39" s="283"/>
      <c r="D39" s="283"/>
      <c r="E39" s="284">
        <f>+C39-D39</f>
        <v>0</v>
      </c>
      <c r="F39" s="278" t="s">
        <v>701</v>
      </c>
      <c r="G39" s="283">
        <f>予算内訳・予比較と計算式リンク!L158+予算内訳・予比較と計算式リンク!L159+予算内訳・予比較と計算式リンク!L160+予算内訳・予比較と計算式リンク!L161</f>
        <v>1147500</v>
      </c>
      <c r="H39" s="283">
        <v>2397000</v>
      </c>
      <c r="I39" s="284">
        <f>+G39-H39</f>
        <v>-1249500</v>
      </c>
    </row>
    <row r="40" spans="1:9" ht="15" customHeight="1">
      <c r="A40" s="1062"/>
      <c r="B40" s="267"/>
      <c r="C40" s="268"/>
      <c r="D40" s="268"/>
      <c r="E40" s="269"/>
      <c r="F40" s="267" t="s">
        <v>700</v>
      </c>
      <c r="G40" s="268">
        <v>0</v>
      </c>
      <c r="H40" s="268">
        <v>0</v>
      </c>
      <c r="I40" s="269">
        <f>+-G40-H40</f>
        <v>0</v>
      </c>
    </row>
    <row r="41" spans="1:9" ht="15" customHeight="1">
      <c r="A41" s="1062"/>
      <c r="B41" s="270"/>
      <c r="C41" s="271"/>
      <c r="D41" s="271"/>
      <c r="E41" s="272"/>
      <c r="F41" s="270"/>
      <c r="G41" s="271"/>
      <c r="H41" s="271"/>
      <c r="I41" s="272"/>
    </row>
    <row r="42" spans="1:9" ht="15" customHeight="1">
      <c r="A42" s="1064"/>
      <c r="B42" s="277" t="s">
        <v>685</v>
      </c>
      <c r="C42" s="275">
        <f>SUM(C38:C41)</f>
        <v>2297500</v>
      </c>
      <c r="D42" s="275">
        <f>SUM(D38:D41)</f>
        <v>2397000</v>
      </c>
      <c r="E42" s="276">
        <f>+C42-D42</f>
        <v>-99500</v>
      </c>
      <c r="F42" s="274" t="s">
        <v>684</v>
      </c>
      <c r="G42" s="275">
        <f>SUM(G38:G41)</f>
        <v>2297500</v>
      </c>
      <c r="H42" s="275">
        <f>SUM(H39:H41)</f>
        <v>2397000</v>
      </c>
      <c r="I42" s="276">
        <f>+G42-H42</f>
        <v>-99500</v>
      </c>
    </row>
    <row r="43" spans="1:9" ht="15.75" customHeight="1">
      <c r="D43" s="297"/>
      <c r="G43" s="298"/>
      <c r="I43" s="297"/>
    </row>
    <row r="44" spans="1:9" s="432" customFormat="1" ht="15" customHeight="1">
      <c r="A44" s="427"/>
      <c r="B44" s="428" t="s">
        <v>693</v>
      </c>
      <c r="C44" s="429">
        <v>1080930</v>
      </c>
      <c r="D44" s="429">
        <v>500000</v>
      </c>
      <c r="E44" s="430">
        <f>+C44-D44</f>
        <v>580930</v>
      </c>
      <c r="F44" s="428" t="s">
        <v>692</v>
      </c>
      <c r="G44" s="429">
        <v>540930</v>
      </c>
      <c r="H44" s="429">
        <v>2546757</v>
      </c>
      <c r="I44" s="431">
        <f>+G44-H44</f>
        <v>-2005827</v>
      </c>
    </row>
    <row r="45" spans="1:9" s="432" customFormat="1" ht="15" customHeight="1">
      <c r="A45" s="433" t="s">
        <v>698</v>
      </c>
      <c r="B45" s="434" t="s">
        <v>697</v>
      </c>
      <c r="C45" s="435">
        <v>0</v>
      </c>
      <c r="D45" s="435">
        <v>2546757</v>
      </c>
      <c r="E45" s="436">
        <f t="shared" ref="E45" si="2">+C45-D45</f>
        <v>-2546757</v>
      </c>
      <c r="F45" s="437" t="s">
        <v>864</v>
      </c>
      <c r="G45" s="435">
        <v>540000</v>
      </c>
      <c r="H45" s="435">
        <v>500000</v>
      </c>
      <c r="I45" s="436">
        <f>+G45-H45</f>
        <v>40000</v>
      </c>
    </row>
    <row r="46" spans="1:9" s="432" customFormat="1" ht="15" customHeight="1">
      <c r="A46" s="433" t="s">
        <v>696</v>
      </c>
      <c r="B46" s="438"/>
      <c r="C46" s="439"/>
      <c r="D46" s="439"/>
      <c r="E46" s="440"/>
      <c r="F46" s="437"/>
      <c r="G46" s="439"/>
      <c r="H46" s="439"/>
      <c r="I46" s="441"/>
    </row>
    <row r="47" spans="1:9" s="432" customFormat="1" ht="15" customHeight="1">
      <c r="A47" s="433" t="s">
        <v>695</v>
      </c>
      <c r="B47" s="438"/>
      <c r="C47" s="439"/>
      <c r="D47" s="439"/>
      <c r="E47" s="441"/>
      <c r="F47" s="438" t="s">
        <v>689</v>
      </c>
      <c r="G47" s="439">
        <v>0</v>
      </c>
      <c r="H47" s="439">
        <v>0</v>
      </c>
      <c r="I47" s="441">
        <f>+G47-H47</f>
        <v>0</v>
      </c>
    </row>
    <row r="48" spans="1:9" s="432" customFormat="1" ht="15" customHeight="1">
      <c r="A48" s="433" t="s">
        <v>694</v>
      </c>
      <c r="B48" s="438"/>
      <c r="C48" s="439"/>
      <c r="D48" s="439"/>
      <c r="E48" s="441"/>
      <c r="F48" s="438"/>
      <c r="G48" s="439"/>
      <c r="H48" s="439"/>
      <c r="I48" s="441"/>
    </row>
    <row r="49" spans="1:9" s="432" customFormat="1" ht="15" customHeight="1">
      <c r="A49" s="442"/>
      <c r="B49" s="443" t="s">
        <v>685</v>
      </c>
      <c r="C49" s="444">
        <f>SUM(C44:C48)</f>
        <v>1080930</v>
      </c>
      <c r="D49" s="444">
        <f>SUM(D44:D48)</f>
        <v>3046757</v>
      </c>
      <c r="E49" s="445">
        <f>+C49-D49</f>
        <v>-1965827</v>
      </c>
      <c r="F49" s="446" t="s">
        <v>684</v>
      </c>
      <c r="G49" s="444">
        <f>SUM(G44:G47)</f>
        <v>1080930</v>
      </c>
      <c r="H49" s="444">
        <v>3046757</v>
      </c>
      <c r="I49" s="445">
        <f>+G49-H49</f>
        <v>-1965827</v>
      </c>
    </row>
    <row r="50" spans="1:9" s="432" customFormat="1" ht="15.75" customHeight="1">
      <c r="G50" s="447"/>
    </row>
    <row r="51" spans="1:9" s="432" customFormat="1" ht="15" customHeight="1">
      <c r="A51" s="427"/>
      <c r="B51" s="428" t="s">
        <v>693</v>
      </c>
      <c r="C51" s="429">
        <v>3336072</v>
      </c>
      <c r="D51" s="429">
        <v>1000000</v>
      </c>
      <c r="E51" s="431">
        <f>+C51-D51</f>
        <v>2336072</v>
      </c>
      <c r="F51" s="428" t="s">
        <v>692</v>
      </c>
      <c r="G51" s="429">
        <v>4336072</v>
      </c>
      <c r="H51" s="429">
        <v>5457349</v>
      </c>
      <c r="I51" s="431">
        <f>+G51-H51</f>
        <v>-1121277</v>
      </c>
    </row>
    <row r="52" spans="1:9" s="432" customFormat="1" ht="15" customHeight="1">
      <c r="A52" s="433" t="s">
        <v>691</v>
      </c>
      <c r="B52" s="434" t="s">
        <v>690</v>
      </c>
      <c r="C52" s="435">
        <v>1000000</v>
      </c>
      <c r="D52" s="435">
        <v>1000000</v>
      </c>
      <c r="E52" s="436"/>
      <c r="F52" s="434" t="s">
        <v>689</v>
      </c>
      <c r="G52" s="435">
        <v>0</v>
      </c>
      <c r="H52" s="435">
        <v>0</v>
      </c>
      <c r="I52" s="436">
        <f>+G52-H52</f>
        <v>0</v>
      </c>
    </row>
    <row r="53" spans="1:9" s="432" customFormat="1" ht="15" customHeight="1">
      <c r="A53" s="433" t="s">
        <v>688</v>
      </c>
      <c r="B53" s="438" t="s">
        <v>849</v>
      </c>
      <c r="C53" s="439"/>
      <c r="D53" s="439">
        <v>3457349</v>
      </c>
      <c r="E53" s="441"/>
      <c r="F53" s="438"/>
      <c r="G53" s="439"/>
      <c r="H53" s="439"/>
      <c r="I53" s="441"/>
    </row>
    <row r="54" spans="1:9" s="432" customFormat="1" ht="15" customHeight="1">
      <c r="A54" s="433" t="s">
        <v>687</v>
      </c>
      <c r="B54" s="438"/>
      <c r="C54" s="439"/>
      <c r="D54" s="439"/>
      <c r="E54" s="441"/>
      <c r="F54" s="438"/>
      <c r="G54" s="439"/>
      <c r="H54" s="439"/>
      <c r="I54" s="441"/>
    </row>
    <row r="55" spans="1:9" s="432" customFormat="1" ht="15" customHeight="1">
      <c r="A55" s="433" t="s">
        <v>686</v>
      </c>
      <c r="B55" s="438"/>
      <c r="C55" s="439"/>
      <c r="D55" s="439"/>
      <c r="E55" s="441"/>
      <c r="F55" s="438"/>
      <c r="G55" s="439"/>
      <c r="H55" s="439"/>
      <c r="I55" s="441"/>
    </row>
    <row r="56" spans="1:9" s="432" customFormat="1" ht="15" customHeight="1">
      <c r="A56" s="442"/>
      <c r="B56" s="443" t="s">
        <v>685</v>
      </c>
      <c r="C56" s="444">
        <f>SUM(C51:C55)</f>
        <v>4336072</v>
      </c>
      <c r="D56" s="444">
        <f>SUM(D51:D55)</f>
        <v>5457349</v>
      </c>
      <c r="E56" s="445">
        <f>+C56-D56</f>
        <v>-1121277</v>
      </c>
      <c r="F56" s="446" t="s">
        <v>684</v>
      </c>
      <c r="G56" s="444">
        <f>SUM(G51:G55)</f>
        <v>4336072</v>
      </c>
      <c r="H56" s="444">
        <f>SUM(H51:H55)</f>
        <v>5457349</v>
      </c>
      <c r="I56" s="445">
        <f>+G56-H56</f>
        <v>-1121277</v>
      </c>
    </row>
    <row r="57" spans="1:9" s="432" customFormat="1" ht="16.5" customHeight="1"/>
    <row r="58" spans="1:9" s="432" customFormat="1" ht="16.5" customHeight="1"/>
    <row r="59" spans="1:9" s="432" customFormat="1" ht="16.5" customHeight="1"/>
    <row r="60" spans="1:9" s="432" customFormat="1" ht="16.5" customHeight="1"/>
    <row r="61" spans="1:9" s="432" customFormat="1" ht="16.5" customHeight="1"/>
    <row r="62" spans="1:9" s="432" customFormat="1" ht="16.5" customHeight="1"/>
    <row r="63" spans="1:9" s="432" customFormat="1" ht="16.5" customHeight="1"/>
    <row r="64" spans="1:9" s="432" customFormat="1" ht="16.5" customHeight="1"/>
    <row r="65" s="432" customFormat="1" ht="16.5" customHeight="1"/>
    <row r="66" s="432" customFormat="1" ht="16.5" customHeight="1"/>
    <row r="67" s="432" customFormat="1"/>
    <row r="68" s="432" customFormat="1"/>
    <row r="69" s="432" customFormat="1"/>
    <row r="70" s="432" customFormat="1"/>
    <row r="71" s="432" customFormat="1"/>
    <row r="72" s="432" customFormat="1"/>
    <row r="73" s="432" customFormat="1"/>
    <row r="74" s="432" customFormat="1"/>
    <row r="75" s="432" customFormat="1"/>
    <row r="76" s="432" customFormat="1"/>
    <row r="77" s="432" customFormat="1"/>
    <row r="78" s="432" customFormat="1"/>
    <row r="79" s="432" customFormat="1"/>
    <row r="80" s="432" customFormat="1"/>
    <row r="81" spans="11:20" s="432" customFormat="1"/>
    <row r="82" spans="11:20" s="432" customFormat="1"/>
    <row r="83" spans="11:20" s="432" customFormat="1"/>
    <row r="84" spans="11:20" s="432" customFormat="1"/>
    <row r="85" spans="11:20" s="432" customFormat="1"/>
    <row r="86" spans="11:20" s="432" customFormat="1"/>
    <row r="87" spans="11:20" s="432" customFormat="1"/>
    <row r="88" spans="11:20" s="432" customFormat="1"/>
    <row r="89" spans="11:20" s="432" customFormat="1"/>
    <row r="90" spans="11:20" s="432" customFormat="1"/>
    <row r="91" spans="11:20" s="432" customFormat="1"/>
    <row r="92" spans="11:20" s="432" customFormat="1"/>
    <row r="93" spans="11:20" s="432" customFormat="1"/>
    <row r="94" spans="11:20" s="432" customFormat="1"/>
    <row r="95" spans="11:20" s="432" customFormat="1">
      <c r="K95" s="448"/>
      <c r="L95" s="448"/>
      <c r="M95" s="448"/>
      <c r="N95" s="448"/>
      <c r="O95" s="448"/>
      <c r="P95" s="448"/>
      <c r="Q95" s="448"/>
      <c r="R95" s="448"/>
      <c r="S95" s="448"/>
      <c r="T95" s="448"/>
    </row>
    <row r="96" spans="11:20" s="432" customFormat="1"/>
    <row r="97" spans="11:20" s="432" customFormat="1">
      <c r="K97" s="448"/>
      <c r="L97" s="448"/>
      <c r="M97" s="448"/>
      <c r="N97" s="448"/>
      <c r="O97" s="448"/>
      <c r="P97" s="448"/>
      <c r="Q97" s="448"/>
      <c r="R97" s="448"/>
      <c r="S97" s="448"/>
      <c r="T97" s="448"/>
    </row>
    <row r="98" spans="11:20" s="432" customFormat="1"/>
    <row r="99" spans="11:20" s="432" customFormat="1"/>
    <row r="100" spans="11:20" s="432" customFormat="1"/>
    <row r="101" spans="11:20" s="432" customFormat="1"/>
    <row r="102" spans="11:20" s="432" customFormat="1"/>
    <row r="103" spans="11:20" s="432" customFormat="1"/>
    <row r="104" spans="11:20" s="432" customFormat="1"/>
    <row r="105" spans="11:20" s="432" customFormat="1"/>
    <row r="106" spans="11:20" s="432" customFormat="1"/>
    <row r="107" spans="11:20" s="432" customFormat="1"/>
    <row r="108" spans="11:20" s="432" customFormat="1"/>
    <row r="109" spans="11:20" s="432" customFormat="1"/>
    <row r="110" spans="11:20" s="432" customFormat="1"/>
    <row r="111" spans="11:20" s="432" customFormat="1"/>
    <row r="112" spans="11:20" s="432" customFormat="1"/>
    <row r="113" s="432" customFormat="1"/>
    <row r="114" s="432" customFormat="1"/>
    <row r="115" s="432" customFormat="1"/>
    <row r="116" s="432" customFormat="1"/>
    <row r="117" s="432" customFormat="1"/>
    <row r="118" s="432" customFormat="1"/>
    <row r="119" s="432" customFormat="1"/>
    <row r="120" s="432" customFormat="1"/>
    <row r="121" s="432" customFormat="1"/>
    <row r="122" s="432" customFormat="1"/>
    <row r="123" s="432" customFormat="1"/>
    <row r="124" s="432" customFormat="1"/>
    <row r="125" s="432" customFormat="1"/>
    <row r="126" s="432" customFormat="1"/>
    <row r="127" s="432" customFormat="1"/>
    <row r="128" s="432" customFormat="1"/>
    <row r="129" s="432" customFormat="1"/>
    <row r="130" s="432" customFormat="1"/>
    <row r="131" s="432" customFormat="1"/>
    <row r="132" s="432" customFormat="1"/>
    <row r="133" s="432" customFormat="1"/>
    <row r="134" s="432" customFormat="1"/>
    <row r="135" s="432" customFormat="1"/>
    <row r="136" s="432" customFormat="1"/>
    <row r="137" s="432" customFormat="1"/>
    <row r="138" s="432" customFormat="1"/>
    <row r="139" s="432" customFormat="1"/>
    <row r="140" s="432" customFormat="1"/>
    <row r="141" s="432" customFormat="1"/>
    <row r="142" s="432" customFormat="1"/>
    <row r="143" s="432" customFormat="1"/>
    <row r="144" s="432" customFormat="1"/>
    <row r="145" s="432" customFormat="1"/>
    <row r="146" s="432" customFormat="1"/>
    <row r="147" s="432" customFormat="1"/>
    <row r="148" s="432" customFormat="1"/>
    <row r="149" s="432" customFormat="1"/>
    <row r="150" s="432" customFormat="1"/>
    <row r="151" s="432" customFormat="1"/>
    <row r="152" s="432" customFormat="1"/>
    <row r="153" s="432" customFormat="1"/>
    <row r="154" s="432" customFormat="1"/>
    <row r="155" s="432" customFormat="1"/>
    <row r="156" s="432" customFormat="1"/>
    <row r="157" s="432" customFormat="1"/>
    <row r="158" s="432" customFormat="1"/>
    <row r="159" s="432" customFormat="1"/>
    <row r="160" s="432" customFormat="1"/>
    <row r="161" s="432" customFormat="1"/>
    <row r="162" s="432" customFormat="1"/>
    <row r="163" s="432" customFormat="1"/>
    <row r="164" s="432" customFormat="1"/>
    <row r="165" s="432" customFormat="1"/>
    <row r="166" s="432" customFormat="1"/>
    <row r="167" s="432" customFormat="1"/>
    <row r="168" s="432" customFormat="1"/>
    <row r="169" s="432" customFormat="1"/>
    <row r="170" s="432" customFormat="1"/>
    <row r="171" s="432" customFormat="1"/>
    <row r="172" s="432" customFormat="1"/>
    <row r="173" s="432" customFormat="1"/>
    <row r="174" s="432" customFormat="1"/>
    <row r="175" s="432" customFormat="1"/>
    <row r="176" s="432" customFormat="1"/>
    <row r="177" s="432" customFormat="1"/>
    <row r="178" s="432" customFormat="1"/>
    <row r="179" s="432" customFormat="1"/>
    <row r="180" s="432" customFormat="1"/>
    <row r="181" s="432" customFormat="1"/>
    <row r="182" s="432" customFormat="1"/>
    <row r="183" s="432" customFormat="1"/>
    <row r="184" s="432" customFormat="1"/>
    <row r="185" s="432" customFormat="1"/>
    <row r="186" s="432" customFormat="1"/>
    <row r="187" s="432" customFormat="1"/>
    <row r="188" s="432" customFormat="1"/>
    <row r="189" s="432" customFormat="1"/>
    <row r="190" s="432" customFormat="1"/>
    <row r="191" s="432" customFormat="1"/>
    <row r="192" s="432" customFormat="1"/>
    <row r="193" s="432" customFormat="1"/>
    <row r="194" s="432" customFormat="1"/>
    <row r="195" s="432" customFormat="1"/>
    <row r="196" s="432" customFormat="1"/>
    <row r="197" s="432" customFormat="1"/>
    <row r="198" s="432" customFormat="1"/>
    <row r="199" s="432" customFormat="1"/>
    <row r="200" s="432" customFormat="1"/>
    <row r="201" s="432" customFormat="1"/>
    <row r="202" s="432" customFormat="1"/>
    <row r="203" s="432" customFormat="1"/>
    <row r="204" s="432" customFormat="1"/>
    <row r="205" s="432" customFormat="1"/>
    <row r="206" s="432" customFormat="1"/>
    <row r="207" s="432" customFormat="1"/>
    <row r="208" s="432" customFormat="1"/>
    <row r="209" s="432" customFormat="1"/>
    <row r="210" s="432" customFormat="1"/>
    <row r="211" s="432" customFormat="1"/>
    <row r="212" s="432" customFormat="1"/>
    <row r="213" s="432" customFormat="1"/>
    <row r="214" s="432" customFormat="1"/>
    <row r="215" s="432" customFormat="1"/>
    <row r="216" s="432" customFormat="1"/>
    <row r="217" s="432" customFormat="1"/>
    <row r="218" s="432" customFormat="1"/>
    <row r="219" s="432" customFormat="1"/>
    <row r="220" s="432" customFormat="1"/>
    <row r="221" s="432" customFormat="1"/>
    <row r="222" s="432" customFormat="1"/>
    <row r="223" s="432" customFormat="1"/>
    <row r="224" s="432" customFormat="1"/>
    <row r="225" s="432" customFormat="1"/>
    <row r="226" s="432" customFormat="1"/>
    <row r="227" s="432" customFormat="1"/>
    <row r="228" s="432" customFormat="1"/>
    <row r="229" s="432" customFormat="1"/>
    <row r="230" s="432" customFormat="1"/>
    <row r="231" s="432" customFormat="1"/>
    <row r="232" s="432" customFormat="1"/>
    <row r="233" s="432" customFormat="1"/>
    <row r="234" s="432" customFormat="1"/>
    <row r="235" s="432" customFormat="1"/>
    <row r="236" s="432" customFormat="1"/>
    <row r="237" s="432" customFormat="1"/>
    <row r="238" s="432" customFormat="1"/>
    <row r="239" s="432" customFormat="1"/>
    <row r="240" s="432" customFormat="1"/>
    <row r="241" s="432" customFormat="1"/>
    <row r="242" s="432" customFormat="1"/>
    <row r="243" s="432" customFormat="1"/>
    <row r="244" s="432" customFormat="1"/>
    <row r="245" s="432" customFormat="1"/>
    <row r="246" s="432" customFormat="1"/>
    <row r="247" s="432" customFormat="1"/>
    <row r="248" s="432" customFormat="1"/>
    <row r="249" s="432" customFormat="1"/>
    <row r="250" s="432" customFormat="1"/>
    <row r="251" s="432" customFormat="1"/>
    <row r="252" s="432" customFormat="1"/>
    <row r="253" s="432" customFormat="1"/>
    <row r="254" s="432" customFormat="1"/>
    <row r="255" s="432" customFormat="1"/>
    <row r="256" s="432" customFormat="1"/>
    <row r="257" s="432" customFormat="1"/>
    <row r="258" s="432" customFormat="1"/>
    <row r="259" s="432" customFormat="1"/>
    <row r="263" s="376" customFormat="1" ht="12.75"/>
    <row r="264" s="376" customFormat="1" ht="12.75"/>
    <row r="265" s="376" customFormat="1" ht="12.75"/>
    <row r="266" s="376" customFormat="1" ht="12.75"/>
    <row r="267" s="376" customFormat="1" ht="12.75"/>
    <row r="268" s="376" customFormat="1" ht="12.75"/>
    <row r="269" s="376" customFormat="1" ht="12.75"/>
    <row r="270" s="376" customFormat="1" ht="12.75"/>
    <row r="271" s="376" customFormat="1" ht="12.75"/>
    <row r="272" s="376" customFormat="1" ht="12.75"/>
    <row r="273" s="376" customFormat="1" ht="12.75"/>
    <row r="274" s="376" customFormat="1" ht="12.75"/>
    <row r="275" s="376" customFormat="1" ht="12.75"/>
    <row r="276" s="376" customFormat="1" ht="12.75"/>
    <row r="277" s="376" customFormat="1" ht="12.75"/>
    <row r="278" s="376" customFormat="1" ht="12.75"/>
    <row r="279" s="376" customFormat="1" ht="12.75"/>
    <row r="280" s="376" customFormat="1" ht="12.75"/>
    <row r="281" s="376" customFormat="1" ht="12.75"/>
    <row r="282" s="376" customFormat="1" ht="12.75"/>
    <row r="283" s="376" customFormat="1" ht="12.75"/>
    <row r="284" s="376" customFormat="1" ht="12.75"/>
    <row r="285" s="376" customFormat="1" ht="12.75"/>
    <row r="286" s="376" customFormat="1" ht="12.75"/>
    <row r="287" s="376" customFormat="1" ht="12.75"/>
    <row r="288" s="376" customFormat="1" ht="12.75"/>
    <row r="289" s="376" customFormat="1" ht="12.75"/>
    <row r="290" s="376" customFormat="1" ht="12.75"/>
    <row r="291" s="376" customFormat="1" ht="12.75"/>
    <row r="292" s="376" customFormat="1" ht="12.75"/>
    <row r="293" s="376" customFormat="1" ht="12.75"/>
    <row r="294" s="376" customFormat="1" ht="12.75"/>
    <row r="295" s="376" customFormat="1" ht="12.75"/>
    <row r="296" s="376" customFormat="1" ht="12.75"/>
    <row r="297" s="376" customFormat="1" ht="12.75"/>
    <row r="298" s="376" customFormat="1" ht="12.75"/>
    <row r="299" s="376" customFormat="1" ht="12.75"/>
    <row r="300" s="376" customFormat="1" ht="12.75"/>
    <row r="301" s="376" customFormat="1" ht="12.75"/>
    <row r="302" s="376" customFormat="1" ht="12.75"/>
    <row r="303" s="376" customFormat="1" ht="12.75"/>
    <row r="304" s="376" customFormat="1" ht="12.75"/>
    <row r="305" s="376" customFormat="1" ht="12.75"/>
    <row r="306" s="376" customFormat="1" ht="12.75"/>
    <row r="307" s="376" customFormat="1" ht="12.75"/>
    <row r="308" s="376" customFormat="1" ht="12.75"/>
    <row r="309" s="376" customFormat="1" ht="12.75"/>
    <row r="310" s="376" customFormat="1" ht="12.75"/>
    <row r="311" s="376" customFormat="1" ht="12.75"/>
    <row r="312" s="376" customFormat="1" ht="12.75"/>
    <row r="313" s="376" customFormat="1" ht="12.75"/>
    <row r="314" s="376" customFormat="1" ht="12.75"/>
    <row r="315" s="376" customFormat="1" ht="12.75"/>
    <row r="316" s="376" customFormat="1" ht="12.75"/>
  </sheetData>
  <mergeCells count="11">
    <mergeCell ref="A31:A35"/>
    <mergeCell ref="A38:A42"/>
    <mergeCell ref="A1:I1"/>
    <mergeCell ref="A2:I2"/>
    <mergeCell ref="A4:E4"/>
    <mergeCell ref="F4:I4"/>
    <mergeCell ref="A5:A6"/>
    <mergeCell ref="B5:B6"/>
    <mergeCell ref="E5:E6"/>
    <mergeCell ref="F5:F6"/>
    <mergeCell ref="I5:I6"/>
  </mergeCells>
  <phoneticPr fontId="5"/>
  <pageMargins left="0.70866141732283472" right="0" top="0.55118110236220474" bottom="0" header="0.31496062992125984" footer="0.31496062992125984"/>
  <pageSetup paperSize="9" orientation="portrait" r:id="rId1"/>
  <headerFooter>
    <oddFooter>&amp;C&amp;"ＭＳ Ｐゴシック,太字"&amp;10予算比較表</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6"/>
  <sheetViews>
    <sheetView workbookViewId="0">
      <selection activeCell="F36" sqref="F36"/>
    </sheetView>
  </sheetViews>
  <sheetFormatPr defaultColWidth="9" defaultRowHeight="19.5" customHeight="1"/>
  <cols>
    <col min="1" max="1" width="6.625" style="4" customWidth="1"/>
    <col min="2" max="2" width="6.75" style="4" customWidth="1"/>
    <col min="3" max="3" width="7.625" style="4" customWidth="1"/>
    <col min="4" max="4" width="7.375" style="4" customWidth="1"/>
    <col min="5" max="6" width="5.625" style="4" customWidth="1"/>
    <col min="7" max="10" width="8.125" style="4" customWidth="1"/>
    <col min="11" max="14" width="6.625" style="4" customWidth="1"/>
    <col min="15" max="16" width="8.125" style="4" customWidth="1"/>
    <col min="17" max="17" width="6.625" style="4" customWidth="1"/>
    <col min="18" max="18" width="7.5" style="4" customWidth="1"/>
    <col min="19" max="19" width="7.125" customWidth="1"/>
    <col min="20" max="20" width="8.125" customWidth="1"/>
    <col min="21" max="21" width="9" style="4"/>
    <col min="22" max="24" width="9.125" style="4" bestFit="1" customWidth="1"/>
    <col min="25" max="16384" width="9" style="4"/>
  </cols>
  <sheetData>
    <row r="1" spans="1:25" ht="19.5" customHeight="1">
      <c r="A1" s="1084" t="s">
        <v>130</v>
      </c>
      <c r="B1" s="1084"/>
      <c r="C1" s="1084"/>
      <c r="D1" s="1084"/>
      <c r="E1" s="1084"/>
      <c r="F1" s="1084"/>
      <c r="G1" s="1084"/>
      <c r="H1" s="1084"/>
      <c r="I1" s="1084"/>
      <c r="J1" s="1084"/>
      <c r="K1" s="1084"/>
      <c r="L1" s="1084"/>
      <c r="M1" s="1084"/>
      <c r="N1" s="1084"/>
      <c r="O1" s="1084"/>
      <c r="P1" s="1084"/>
      <c r="Q1" s="1084"/>
      <c r="R1" s="1084"/>
      <c r="S1" s="1084"/>
    </row>
    <row r="2" spans="1:25" s="5" customFormat="1" ht="19.5" customHeight="1">
      <c r="A2" s="84"/>
      <c r="B2" s="1077" t="s">
        <v>127</v>
      </c>
      <c r="C2" s="1078"/>
      <c r="D2" s="84"/>
      <c r="E2" s="1079" t="s">
        <v>128</v>
      </c>
      <c r="F2" s="1080"/>
      <c r="G2" s="84"/>
      <c r="H2" s="1081" t="s">
        <v>129</v>
      </c>
      <c r="I2" s="1082"/>
      <c r="J2" s="1083"/>
      <c r="K2" s="84"/>
      <c r="L2" s="84"/>
      <c r="M2" s="84"/>
      <c r="N2" s="84"/>
      <c r="O2" s="84"/>
      <c r="P2" s="84"/>
      <c r="Q2" s="84"/>
      <c r="R2" s="84"/>
      <c r="S2" s="84"/>
      <c r="T2" s="14"/>
    </row>
    <row r="3" spans="1:25" ht="19.5" customHeight="1">
      <c r="A3" s="1120" t="s">
        <v>102</v>
      </c>
      <c r="B3" s="1121"/>
      <c r="C3" s="103" t="s">
        <v>101</v>
      </c>
      <c r="D3" s="103" t="s">
        <v>100</v>
      </c>
      <c r="E3" s="1095" t="s">
        <v>99</v>
      </c>
      <c r="F3" s="1095"/>
      <c r="G3" s="1095" t="s">
        <v>98</v>
      </c>
      <c r="H3" s="1095"/>
      <c r="I3" s="1095"/>
      <c r="J3" s="1095"/>
      <c r="K3" s="1095" t="s">
        <v>97</v>
      </c>
      <c r="L3" s="1095"/>
      <c r="M3" s="1095"/>
      <c r="N3" s="1095" t="s">
        <v>96</v>
      </c>
      <c r="O3" s="1095"/>
      <c r="P3" s="1095"/>
      <c r="Q3" s="1095"/>
      <c r="R3" s="1095"/>
      <c r="S3" s="1111"/>
    </row>
    <row r="4" spans="1:25" ht="21" customHeight="1">
      <c r="A4" s="1122">
        <v>7</v>
      </c>
      <c r="B4" s="97">
        <v>2</v>
      </c>
      <c r="C4" s="86" t="s">
        <v>82</v>
      </c>
      <c r="D4" s="92" t="s">
        <v>77</v>
      </c>
      <c r="E4" s="1096" t="s">
        <v>81</v>
      </c>
      <c r="F4" s="1097"/>
      <c r="G4" s="1112" t="s">
        <v>80</v>
      </c>
      <c r="H4" s="1113"/>
      <c r="I4" s="1113"/>
      <c r="J4" s="1116"/>
      <c r="K4" s="1117" t="s">
        <v>213</v>
      </c>
      <c r="L4" s="1118"/>
      <c r="M4" s="1119"/>
      <c r="N4" s="1112" t="s">
        <v>125</v>
      </c>
      <c r="O4" s="1113"/>
      <c r="P4" s="1113"/>
      <c r="Q4" s="1113"/>
      <c r="R4" s="1113"/>
      <c r="S4" s="1114"/>
      <c r="T4" s="13"/>
      <c r="U4" s="9"/>
    </row>
    <row r="5" spans="1:25" ht="21" customHeight="1">
      <c r="A5" s="1123"/>
      <c r="B5" s="98">
        <v>16</v>
      </c>
      <c r="C5" s="85" t="s">
        <v>84</v>
      </c>
      <c r="D5" s="91" t="s">
        <v>77</v>
      </c>
      <c r="E5" s="1093" t="s">
        <v>81</v>
      </c>
      <c r="F5" s="1094"/>
      <c r="G5" s="1085" t="s">
        <v>89</v>
      </c>
      <c r="H5" s="1086"/>
      <c r="I5" s="1086"/>
      <c r="J5" s="1104"/>
      <c r="K5" s="1101" t="s">
        <v>87</v>
      </c>
      <c r="L5" s="1102"/>
      <c r="M5" s="1103"/>
      <c r="N5" s="1085" t="s">
        <v>125</v>
      </c>
      <c r="O5" s="1086"/>
      <c r="P5" s="1086"/>
      <c r="Q5" s="1086"/>
      <c r="R5" s="1086"/>
      <c r="S5" s="1087"/>
      <c r="T5" s="13"/>
      <c r="U5" s="9"/>
    </row>
    <row r="6" spans="1:25" ht="21" customHeight="1">
      <c r="A6" s="1124">
        <v>8</v>
      </c>
      <c r="B6" s="101">
        <v>6</v>
      </c>
      <c r="C6" s="89" t="s">
        <v>82</v>
      </c>
      <c r="D6" s="107" t="s">
        <v>77</v>
      </c>
      <c r="E6" s="1093" t="s">
        <v>81</v>
      </c>
      <c r="F6" s="1094"/>
      <c r="G6" s="1108" t="s">
        <v>200</v>
      </c>
      <c r="H6" s="1109"/>
      <c r="I6" s="1109"/>
      <c r="J6" s="1110"/>
      <c r="K6" s="1101"/>
      <c r="L6" s="1102"/>
      <c r="M6" s="1103"/>
      <c r="N6" s="1085" t="s">
        <v>211</v>
      </c>
      <c r="O6" s="1086"/>
      <c r="P6" s="1086"/>
      <c r="Q6" s="1086"/>
      <c r="R6" s="1086"/>
      <c r="S6" s="1087"/>
      <c r="T6" s="13"/>
      <c r="U6" s="9"/>
    </row>
    <row r="7" spans="1:25" ht="21" customHeight="1">
      <c r="A7" s="1123"/>
      <c r="B7" s="100">
        <v>27</v>
      </c>
      <c r="C7" s="88" t="s">
        <v>90</v>
      </c>
      <c r="D7" s="93" t="s">
        <v>77</v>
      </c>
      <c r="E7" s="1093" t="s">
        <v>81</v>
      </c>
      <c r="F7" s="1094"/>
      <c r="G7" s="1105" t="s">
        <v>165</v>
      </c>
      <c r="H7" s="1106"/>
      <c r="I7" s="1106"/>
      <c r="J7" s="1107"/>
      <c r="K7" s="1101" t="s">
        <v>85</v>
      </c>
      <c r="L7" s="1102"/>
      <c r="M7" s="1103"/>
      <c r="N7" s="1085" t="s">
        <v>133</v>
      </c>
      <c r="O7" s="1086"/>
      <c r="P7" s="1086"/>
      <c r="Q7" s="1086"/>
      <c r="R7" s="1086"/>
      <c r="S7" s="1087"/>
      <c r="T7" s="13"/>
      <c r="U7" s="9"/>
    </row>
    <row r="8" spans="1:25" ht="21" customHeight="1">
      <c r="A8" s="1124">
        <v>9</v>
      </c>
      <c r="B8" s="98">
        <v>3</v>
      </c>
      <c r="C8" s="85" t="s">
        <v>82</v>
      </c>
      <c r="D8" s="91" t="s">
        <v>77</v>
      </c>
      <c r="E8" s="1093" t="s">
        <v>81</v>
      </c>
      <c r="F8" s="1094"/>
      <c r="G8" s="1085" t="s">
        <v>88</v>
      </c>
      <c r="H8" s="1086"/>
      <c r="I8" s="1086"/>
      <c r="J8" s="1104"/>
      <c r="K8" s="1101" t="s">
        <v>87</v>
      </c>
      <c r="L8" s="1102"/>
      <c r="M8" s="1103"/>
      <c r="N8" s="1085" t="s">
        <v>137</v>
      </c>
      <c r="O8" s="1086"/>
      <c r="P8" s="1086"/>
      <c r="Q8" s="1086"/>
      <c r="R8" s="1086"/>
      <c r="S8" s="1087"/>
      <c r="T8" s="13"/>
      <c r="U8" s="9"/>
    </row>
    <row r="9" spans="1:25" ht="21" customHeight="1">
      <c r="A9" s="1123"/>
      <c r="B9" s="98">
        <v>11</v>
      </c>
      <c r="C9" s="85" t="s">
        <v>856</v>
      </c>
      <c r="D9" s="91" t="s">
        <v>77</v>
      </c>
      <c r="E9" s="1093" t="s">
        <v>95</v>
      </c>
      <c r="F9" s="1094"/>
      <c r="G9" s="1085" t="s">
        <v>810</v>
      </c>
      <c r="H9" s="1086"/>
      <c r="I9" s="1086"/>
      <c r="J9" s="1104"/>
      <c r="K9" s="1101" t="s">
        <v>94</v>
      </c>
      <c r="L9" s="1102"/>
      <c r="M9" s="1103"/>
      <c r="N9" s="1101" t="s">
        <v>132</v>
      </c>
      <c r="O9" s="1102"/>
      <c r="P9" s="1102"/>
      <c r="Q9" s="1102"/>
      <c r="R9" s="1102"/>
      <c r="S9" s="1115"/>
      <c r="T9" s="13"/>
      <c r="U9" s="9"/>
    </row>
    <row r="10" spans="1:25" ht="21" customHeight="1">
      <c r="A10" s="1124">
        <v>10</v>
      </c>
      <c r="B10" s="98">
        <v>1</v>
      </c>
      <c r="C10" s="85" t="s">
        <v>195</v>
      </c>
      <c r="D10" s="91" t="s">
        <v>77</v>
      </c>
      <c r="E10" s="1093" t="s">
        <v>81</v>
      </c>
      <c r="F10" s="1094"/>
      <c r="G10" s="1085" t="s">
        <v>196</v>
      </c>
      <c r="H10" s="1086"/>
      <c r="I10" s="1086"/>
      <c r="J10" s="1104"/>
      <c r="K10" s="1101" t="s">
        <v>87</v>
      </c>
      <c r="L10" s="1102"/>
      <c r="M10" s="1103"/>
      <c r="N10" s="1085" t="s">
        <v>857</v>
      </c>
      <c r="O10" s="1086"/>
      <c r="P10" s="1086"/>
      <c r="Q10" s="1086"/>
      <c r="R10" s="1086"/>
      <c r="S10" s="1087"/>
      <c r="T10" s="13"/>
      <c r="U10" s="9"/>
    </row>
    <row r="11" spans="1:25" ht="21" customHeight="1">
      <c r="A11" s="1123"/>
      <c r="B11" s="98">
        <v>15</v>
      </c>
      <c r="C11" s="85" t="s">
        <v>84</v>
      </c>
      <c r="D11" s="91" t="s">
        <v>77</v>
      </c>
      <c r="E11" s="1093" t="s">
        <v>210</v>
      </c>
      <c r="F11" s="1094"/>
      <c r="G11" s="1085" t="s">
        <v>80</v>
      </c>
      <c r="H11" s="1086"/>
      <c r="I11" s="1086"/>
      <c r="J11" s="1104"/>
      <c r="K11" s="1101" t="s">
        <v>87</v>
      </c>
      <c r="L11" s="1102"/>
      <c r="M11" s="1103"/>
      <c r="N11" s="1085" t="s">
        <v>164</v>
      </c>
      <c r="O11" s="1086"/>
      <c r="P11" s="1086"/>
      <c r="Q11" s="1086"/>
      <c r="R11" s="1086"/>
      <c r="S11" s="1087"/>
      <c r="T11" s="13"/>
      <c r="U11" s="9"/>
    </row>
    <row r="12" spans="1:25" ht="21" customHeight="1">
      <c r="A12" s="1124">
        <v>11</v>
      </c>
      <c r="B12" s="99">
        <v>1</v>
      </c>
      <c r="C12" s="87" t="s">
        <v>835</v>
      </c>
      <c r="D12" s="94" t="s">
        <v>161</v>
      </c>
      <c r="E12" s="1093" t="s">
        <v>93</v>
      </c>
      <c r="F12" s="1094"/>
      <c r="G12" s="1125" t="s">
        <v>92</v>
      </c>
      <c r="H12" s="1126"/>
      <c r="I12" s="1126"/>
      <c r="J12" s="1127"/>
      <c r="K12" s="1101"/>
      <c r="L12" s="1102"/>
      <c r="M12" s="1103"/>
      <c r="N12" s="1085"/>
      <c r="O12" s="1086"/>
      <c r="P12" s="1086"/>
      <c r="Q12" s="1086"/>
      <c r="R12" s="1086"/>
      <c r="S12" s="1087"/>
      <c r="T12" s="13"/>
      <c r="U12" s="8"/>
      <c r="V12" s="1"/>
      <c r="W12" s="1"/>
      <c r="X12" s="1"/>
      <c r="Y12" s="1"/>
    </row>
    <row r="13" spans="1:25" ht="21" customHeight="1">
      <c r="A13" s="1123"/>
      <c r="B13" s="98">
        <v>19</v>
      </c>
      <c r="C13" s="85" t="s">
        <v>84</v>
      </c>
      <c r="D13" s="91" t="s">
        <v>77</v>
      </c>
      <c r="E13" s="1093" t="s">
        <v>81</v>
      </c>
      <c r="F13" s="1094"/>
      <c r="G13" s="1085" t="s">
        <v>89</v>
      </c>
      <c r="H13" s="1086"/>
      <c r="I13" s="1086"/>
      <c r="J13" s="1104"/>
      <c r="K13" s="1101" t="s">
        <v>87</v>
      </c>
      <c r="L13" s="1102"/>
      <c r="M13" s="1103"/>
      <c r="N13" s="1085" t="s">
        <v>138</v>
      </c>
      <c r="O13" s="1086"/>
      <c r="P13" s="1086"/>
      <c r="Q13" s="1086"/>
      <c r="R13" s="1086"/>
      <c r="S13" s="1087"/>
      <c r="T13" s="13"/>
      <c r="U13" s="8"/>
      <c r="V13" s="1"/>
      <c r="W13" s="1"/>
      <c r="X13" s="1"/>
      <c r="Y13" s="1"/>
    </row>
    <row r="14" spans="1:25" ht="21" customHeight="1">
      <c r="A14" s="1124">
        <v>12</v>
      </c>
      <c r="B14" s="100">
        <v>3</v>
      </c>
      <c r="C14" s="88" t="s">
        <v>82</v>
      </c>
      <c r="D14" s="93" t="s">
        <v>77</v>
      </c>
      <c r="E14" s="1093" t="s">
        <v>81</v>
      </c>
      <c r="F14" s="1094"/>
      <c r="G14" s="1105" t="s">
        <v>197</v>
      </c>
      <c r="H14" s="1106"/>
      <c r="I14" s="1106"/>
      <c r="J14" s="1107"/>
      <c r="K14" s="1101" t="s">
        <v>85</v>
      </c>
      <c r="L14" s="1102"/>
      <c r="M14" s="1103"/>
      <c r="N14" s="1085" t="s">
        <v>133</v>
      </c>
      <c r="O14" s="1086"/>
      <c r="P14" s="1086"/>
      <c r="Q14" s="1086"/>
      <c r="R14" s="1086"/>
      <c r="S14" s="1087"/>
      <c r="T14" s="13"/>
      <c r="U14" s="8"/>
      <c r="V14" s="1"/>
      <c r="W14" s="1"/>
      <c r="X14" s="1"/>
      <c r="Y14" s="1"/>
    </row>
    <row r="15" spans="1:25" ht="21" customHeight="1">
      <c r="A15" s="1123"/>
      <c r="B15" s="101">
        <v>18</v>
      </c>
      <c r="C15" s="89" t="s">
        <v>78</v>
      </c>
      <c r="D15" s="95" t="s">
        <v>77</v>
      </c>
      <c r="E15" s="1093" t="s">
        <v>76</v>
      </c>
      <c r="F15" s="1094"/>
      <c r="G15" s="1108" t="s">
        <v>91</v>
      </c>
      <c r="H15" s="1109"/>
      <c r="I15" s="1109"/>
      <c r="J15" s="1110"/>
      <c r="K15" s="1101"/>
      <c r="L15" s="1102"/>
      <c r="M15" s="1103"/>
      <c r="N15" s="1085" t="s">
        <v>134</v>
      </c>
      <c r="O15" s="1086"/>
      <c r="P15" s="1086"/>
      <c r="Q15" s="1086"/>
      <c r="R15" s="1086"/>
      <c r="S15" s="1087"/>
      <c r="U15" s="1"/>
      <c r="V15" s="1"/>
      <c r="W15" s="1"/>
      <c r="X15" s="1"/>
      <c r="Y15" s="1"/>
    </row>
    <row r="16" spans="1:25" ht="21" customHeight="1">
      <c r="A16" s="1124">
        <v>1</v>
      </c>
      <c r="B16" s="15">
        <v>7</v>
      </c>
      <c r="C16" s="16" t="s">
        <v>82</v>
      </c>
      <c r="D16" s="108" t="s">
        <v>77</v>
      </c>
      <c r="E16" s="1091" t="s">
        <v>81</v>
      </c>
      <c r="F16" s="1092"/>
      <c r="G16" s="1098" t="s">
        <v>88</v>
      </c>
      <c r="H16" s="1099"/>
      <c r="I16" s="1099"/>
      <c r="J16" s="1100"/>
      <c r="K16" s="1101"/>
      <c r="L16" s="1102"/>
      <c r="M16" s="1103"/>
      <c r="N16" s="1085" t="s">
        <v>139</v>
      </c>
      <c r="O16" s="1086"/>
      <c r="P16" s="1086"/>
      <c r="Q16" s="1086"/>
      <c r="R16" s="1086"/>
      <c r="S16" s="1087"/>
      <c r="U16" s="1"/>
      <c r="V16" s="1"/>
      <c r="W16" s="1"/>
      <c r="X16" s="1"/>
      <c r="Y16" s="1"/>
    </row>
    <row r="17" spans="1:25" ht="21" customHeight="1">
      <c r="A17" s="1123"/>
      <c r="B17" s="98">
        <v>21</v>
      </c>
      <c r="C17" s="85" t="s">
        <v>84</v>
      </c>
      <c r="D17" s="91" t="s">
        <v>77</v>
      </c>
      <c r="E17" s="1093" t="s">
        <v>81</v>
      </c>
      <c r="F17" s="1094"/>
      <c r="G17" s="1085" t="s">
        <v>80</v>
      </c>
      <c r="H17" s="1086"/>
      <c r="I17" s="1086"/>
      <c r="J17" s="1104"/>
      <c r="K17" s="1101" t="s">
        <v>87</v>
      </c>
      <c r="L17" s="1102"/>
      <c r="M17" s="1103"/>
      <c r="N17" s="1085" t="s">
        <v>138</v>
      </c>
      <c r="O17" s="1086"/>
      <c r="P17" s="1086"/>
      <c r="Q17" s="1086"/>
      <c r="R17" s="1086"/>
      <c r="S17" s="1087"/>
      <c r="U17" s="1"/>
      <c r="V17" s="1"/>
      <c r="W17" s="1"/>
      <c r="X17" s="1"/>
      <c r="Y17" s="1"/>
    </row>
    <row r="18" spans="1:25" ht="21" customHeight="1">
      <c r="A18" s="1124">
        <v>2</v>
      </c>
      <c r="B18" s="100">
        <v>4</v>
      </c>
      <c r="C18" s="88" t="s">
        <v>82</v>
      </c>
      <c r="D18" s="93" t="s">
        <v>77</v>
      </c>
      <c r="E18" s="1093" t="s">
        <v>81</v>
      </c>
      <c r="F18" s="1094"/>
      <c r="G18" s="1105" t="s">
        <v>166</v>
      </c>
      <c r="H18" s="1106"/>
      <c r="I18" s="1106"/>
      <c r="J18" s="1107"/>
      <c r="K18" s="1101" t="s">
        <v>85</v>
      </c>
      <c r="L18" s="1102"/>
      <c r="M18" s="1103"/>
      <c r="N18" s="1085" t="s">
        <v>133</v>
      </c>
      <c r="O18" s="1086"/>
      <c r="P18" s="1086"/>
      <c r="Q18" s="1086"/>
      <c r="R18" s="1086"/>
      <c r="S18" s="1087"/>
      <c r="U18" s="1"/>
      <c r="V18" s="1"/>
      <c r="W18" s="1"/>
      <c r="X18" s="1"/>
      <c r="Y18" s="1"/>
    </row>
    <row r="19" spans="1:25" ht="21" customHeight="1">
      <c r="A19" s="1123"/>
      <c r="B19" s="98">
        <v>25</v>
      </c>
      <c r="C19" s="85" t="s">
        <v>90</v>
      </c>
      <c r="D19" s="91" t="s">
        <v>77</v>
      </c>
      <c r="E19" s="1093" t="s">
        <v>81</v>
      </c>
      <c r="F19" s="1094"/>
      <c r="G19" s="1085" t="s">
        <v>89</v>
      </c>
      <c r="H19" s="1086"/>
      <c r="I19" s="1086"/>
      <c r="J19" s="1104"/>
      <c r="K19" s="1101" t="s">
        <v>87</v>
      </c>
      <c r="L19" s="1102"/>
      <c r="M19" s="1103"/>
      <c r="N19" s="1085"/>
      <c r="O19" s="1086"/>
      <c r="P19" s="1086"/>
      <c r="Q19" s="1086"/>
      <c r="R19" s="1086"/>
      <c r="S19" s="1087"/>
      <c r="U19" s="1"/>
      <c r="V19" s="1"/>
      <c r="W19" s="1"/>
      <c r="X19" s="1"/>
      <c r="Y19" s="1"/>
    </row>
    <row r="20" spans="1:25" ht="21" customHeight="1">
      <c r="A20" s="1124">
        <v>3</v>
      </c>
      <c r="B20" s="98">
        <v>4</v>
      </c>
      <c r="C20" s="85" t="s">
        <v>82</v>
      </c>
      <c r="D20" s="91" t="s">
        <v>77</v>
      </c>
      <c r="E20" s="1093" t="s">
        <v>81</v>
      </c>
      <c r="F20" s="1094"/>
      <c r="G20" s="1085" t="s">
        <v>88</v>
      </c>
      <c r="H20" s="1086"/>
      <c r="I20" s="1086"/>
      <c r="J20" s="1104"/>
      <c r="K20" s="1101" t="s">
        <v>87</v>
      </c>
      <c r="L20" s="1102"/>
      <c r="M20" s="1103"/>
      <c r="N20" s="1085" t="s">
        <v>140</v>
      </c>
      <c r="O20" s="1086"/>
      <c r="P20" s="1086"/>
      <c r="Q20" s="1086"/>
      <c r="R20" s="1086"/>
      <c r="S20" s="1087"/>
      <c r="U20" s="1"/>
      <c r="V20" s="1"/>
      <c r="W20" s="1"/>
      <c r="X20" s="1"/>
      <c r="Y20" s="1"/>
    </row>
    <row r="21" spans="1:25" ht="21" customHeight="1">
      <c r="A21" s="1123"/>
      <c r="B21" s="98">
        <v>18</v>
      </c>
      <c r="C21" s="85" t="s">
        <v>84</v>
      </c>
      <c r="D21" s="106" t="s">
        <v>77</v>
      </c>
      <c r="E21" s="1093" t="s">
        <v>81</v>
      </c>
      <c r="F21" s="1094"/>
      <c r="G21" s="1085" t="s">
        <v>198</v>
      </c>
      <c r="H21" s="1086"/>
      <c r="I21" s="1086"/>
      <c r="J21" s="1104"/>
      <c r="K21" s="1101" t="s">
        <v>87</v>
      </c>
      <c r="L21" s="1102"/>
      <c r="M21" s="1103"/>
      <c r="N21" s="1085" t="s">
        <v>133</v>
      </c>
      <c r="O21" s="1086"/>
      <c r="P21" s="1086"/>
      <c r="Q21" s="1086"/>
      <c r="R21" s="1086"/>
      <c r="S21" s="1087"/>
      <c r="U21" s="1"/>
      <c r="V21" s="1"/>
      <c r="W21" s="1"/>
      <c r="X21" s="1"/>
      <c r="Y21" s="1"/>
    </row>
    <row r="22" spans="1:25" ht="21" customHeight="1">
      <c r="A22" s="1124">
        <v>4</v>
      </c>
      <c r="B22" s="101">
        <v>1</v>
      </c>
      <c r="C22" s="89" t="s">
        <v>82</v>
      </c>
      <c r="D22" s="91" t="s">
        <v>77</v>
      </c>
      <c r="E22" s="1093" t="s">
        <v>81</v>
      </c>
      <c r="F22" s="1094"/>
      <c r="G22" s="1108" t="s">
        <v>86</v>
      </c>
      <c r="H22" s="1109"/>
      <c r="I22" s="1109"/>
      <c r="J22" s="1110"/>
      <c r="K22" s="1101"/>
      <c r="L22" s="1102"/>
      <c r="M22" s="1103"/>
      <c r="N22" s="1085" t="s">
        <v>141</v>
      </c>
      <c r="O22" s="1086"/>
      <c r="P22" s="1086"/>
      <c r="Q22" s="1086"/>
      <c r="R22" s="1086"/>
      <c r="S22" s="1087"/>
    </row>
    <row r="23" spans="1:25" ht="21" customHeight="1">
      <c r="A23" s="1123"/>
      <c r="B23" s="99">
        <v>18</v>
      </c>
      <c r="C23" s="87" t="s">
        <v>194</v>
      </c>
      <c r="D23" s="94" t="s">
        <v>212</v>
      </c>
      <c r="E23" s="1135" t="s">
        <v>193</v>
      </c>
      <c r="F23" s="1136"/>
      <c r="G23" s="1125" t="s">
        <v>199</v>
      </c>
      <c r="H23" s="1126"/>
      <c r="I23" s="1126"/>
      <c r="J23" s="1127"/>
      <c r="K23" s="1101"/>
      <c r="L23" s="1102"/>
      <c r="M23" s="1103"/>
      <c r="N23" s="1085"/>
      <c r="O23" s="1086"/>
      <c r="P23" s="1086"/>
      <c r="Q23" s="1086"/>
      <c r="R23" s="1086"/>
      <c r="S23" s="1087"/>
    </row>
    <row r="24" spans="1:25" ht="21" customHeight="1">
      <c r="A24" s="1124">
        <v>5</v>
      </c>
      <c r="B24" s="100">
        <v>6</v>
      </c>
      <c r="C24" s="88" t="s">
        <v>82</v>
      </c>
      <c r="D24" s="93" t="s">
        <v>77</v>
      </c>
      <c r="E24" s="1093" t="s">
        <v>81</v>
      </c>
      <c r="F24" s="1094"/>
      <c r="G24" s="1105" t="s">
        <v>166</v>
      </c>
      <c r="H24" s="1106"/>
      <c r="I24" s="1106"/>
      <c r="J24" s="1107"/>
      <c r="K24" s="1101" t="s">
        <v>85</v>
      </c>
      <c r="L24" s="1102"/>
      <c r="M24" s="1103"/>
      <c r="N24" s="1085" t="s">
        <v>133</v>
      </c>
      <c r="O24" s="1086"/>
      <c r="P24" s="1086"/>
      <c r="Q24" s="1086"/>
      <c r="R24" s="1086"/>
      <c r="S24" s="1087"/>
    </row>
    <row r="25" spans="1:25" ht="21" customHeight="1">
      <c r="A25" s="1123"/>
      <c r="B25" s="101">
        <v>20</v>
      </c>
      <c r="C25" s="89" t="s">
        <v>84</v>
      </c>
      <c r="D25" s="95" t="s">
        <v>77</v>
      </c>
      <c r="E25" s="1093" t="s">
        <v>81</v>
      </c>
      <c r="F25" s="1094"/>
      <c r="G25" s="1108" t="s">
        <v>83</v>
      </c>
      <c r="H25" s="1109"/>
      <c r="I25" s="1109"/>
      <c r="J25" s="1110"/>
      <c r="K25" s="1101"/>
      <c r="L25" s="1102"/>
      <c r="M25" s="1103"/>
      <c r="N25" s="1085" t="s">
        <v>135</v>
      </c>
      <c r="O25" s="1086"/>
      <c r="P25" s="1086"/>
      <c r="Q25" s="1086"/>
      <c r="R25" s="1086"/>
      <c r="S25" s="1087"/>
    </row>
    <row r="26" spans="1:25" ht="21" customHeight="1">
      <c r="A26" s="1124">
        <v>6</v>
      </c>
      <c r="B26" s="98">
        <v>3</v>
      </c>
      <c r="C26" s="85" t="s">
        <v>82</v>
      </c>
      <c r="D26" s="91" t="s">
        <v>77</v>
      </c>
      <c r="E26" s="1093" t="s">
        <v>81</v>
      </c>
      <c r="F26" s="1094"/>
      <c r="G26" s="1085" t="s">
        <v>89</v>
      </c>
      <c r="H26" s="1086"/>
      <c r="I26" s="1086"/>
      <c r="J26" s="1104"/>
      <c r="K26" s="1101" t="s">
        <v>79</v>
      </c>
      <c r="L26" s="1102"/>
      <c r="M26" s="1103"/>
      <c r="N26" s="1085" t="s">
        <v>142</v>
      </c>
      <c r="O26" s="1086"/>
      <c r="P26" s="1086"/>
      <c r="Q26" s="1086"/>
      <c r="R26" s="1086"/>
      <c r="S26" s="1087"/>
    </row>
    <row r="27" spans="1:25" ht="21" customHeight="1">
      <c r="A27" s="1128"/>
      <c r="B27" s="102">
        <v>18</v>
      </c>
      <c r="C27" s="90" t="s">
        <v>78</v>
      </c>
      <c r="D27" s="96" t="s">
        <v>77</v>
      </c>
      <c r="E27" s="1137" t="s">
        <v>76</v>
      </c>
      <c r="F27" s="1138"/>
      <c r="G27" s="1129" t="s">
        <v>75</v>
      </c>
      <c r="H27" s="1130"/>
      <c r="I27" s="1130"/>
      <c r="J27" s="1131"/>
      <c r="K27" s="1132"/>
      <c r="L27" s="1133"/>
      <c r="M27" s="1134"/>
      <c r="N27" s="1088" t="s">
        <v>74</v>
      </c>
      <c r="O27" s="1089"/>
      <c r="P27" s="1089"/>
      <c r="Q27" s="1089"/>
      <c r="R27" s="1089"/>
      <c r="S27" s="1090"/>
    </row>
    <row r="29" spans="1:25" ht="19.5" customHeight="1">
      <c r="A29" s="5"/>
      <c r="B29" s="5"/>
      <c r="C29" s="5"/>
      <c r="D29" s="5"/>
      <c r="E29" s="5"/>
      <c r="F29" s="5"/>
      <c r="G29" s="5"/>
      <c r="H29" s="5"/>
      <c r="I29" s="5"/>
      <c r="J29" s="5"/>
      <c r="K29" s="5"/>
      <c r="L29" s="5"/>
      <c r="M29" s="5"/>
      <c r="N29" s="5"/>
      <c r="O29" s="5"/>
      <c r="P29" s="5"/>
      <c r="Q29" s="5"/>
      <c r="R29" s="5"/>
    </row>
    <row r="30" spans="1:25" ht="19.5" customHeight="1">
      <c r="A30" s="5"/>
      <c r="B30" s="5"/>
      <c r="C30" s="5"/>
      <c r="D30" s="5"/>
      <c r="E30" s="5"/>
      <c r="F30" s="5"/>
      <c r="G30" s="5"/>
      <c r="H30" s="5"/>
      <c r="I30" s="5"/>
      <c r="J30" s="5"/>
      <c r="K30" s="5"/>
      <c r="L30" s="5"/>
      <c r="M30" s="5"/>
      <c r="N30" s="5"/>
      <c r="O30" s="5"/>
      <c r="P30" s="5"/>
      <c r="Q30" s="5"/>
      <c r="R30" s="5"/>
    </row>
    <row r="31" spans="1:25" ht="19.5" customHeight="1">
      <c r="A31" s="5"/>
      <c r="B31" s="5"/>
      <c r="C31" s="5"/>
      <c r="D31" s="5"/>
      <c r="E31" s="5"/>
      <c r="F31" s="5"/>
      <c r="G31" s="5"/>
      <c r="H31" s="5"/>
      <c r="I31" s="5"/>
      <c r="J31" s="5"/>
      <c r="K31" s="5"/>
      <c r="L31" s="5"/>
      <c r="M31" s="5"/>
      <c r="N31" s="5"/>
      <c r="O31" s="5"/>
      <c r="P31" s="5"/>
      <c r="Q31" s="5"/>
      <c r="R31" s="5"/>
    </row>
    <row r="32" spans="1:25" ht="19.5" customHeight="1">
      <c r="A32" s="5"/>
      <c r="B32" s="5"/>
      <c r="C32" s="5"/>
      <c r="D32" s="5"/>
      <c r="E32" s="5"/>
      <c r="F32" s="5"/>
      <c r="G32" s="5"/>
      <c r="H32" s="5"/>
      <c r="I32" s="5"/>
      <c r="J32" s="5"/>
      <c r="K32" s="5"/>
      <c r="L32" s="5"/>
      <c r="M32" s="5"/>
      <c r="N32" s="5"/>
      <c r="O32" s="5"/>
      <c r="P32" s="5"/>
      <c r="Q32" s="5"/>
      <c r="R32" s="5"/>
    </row>
    <row r="44" spans="19:20" s="424" customFormat="1" ht="19.5" customHeight="1">
      <c r="S44" s="347"/>
      <c r="T44" s="347"/>
    </row>
    <row r="45" spans="19:20" s="424" customFormat="1" ht="19.5" customHeight="1">
      <c r="S45" s="347"/>
      <c r="T45" s="347"/>
    </row>
    <row r="46" spans="19:20" s="424" customFormat="1" ht="19.5" customHeight="1">
      <c r="S46" s="347"/>
      <c r="T46" s="347"/>
    </row>
    <row r="47" spans="19:20" s="424" customFormat="1" ht="19.5" customHeight="1">
      <c r="S47" s="347"/>
      <c r="T47" s="347"/>
    </row>
    <row r="48" spans="19:20" s="424" customFormat="1" ht="19.5" customHeight="1">
      <c r="S48" s="347"/>
      <c r="T48" s="347"/>
    </row>
    <row r="49" spans="19:20" s="424" customFormat="1" ht="19.5" customHeight="1">
      <c r="S49" s="347"/>
      <c r="T49" s="347"/>
    </row>
    <row r="50" spans="19:20" s="424" customFormat="1" ht="19.5" customHeight="1">
      <c r="S50" s="347"/>
      <c r="T50" s="347"/>
    </row>
    <row r="51" spans="19:20" s="424" customFormat="1" ht="19.5" customHeight="1">
      <c r="S51" s="347"/>
      <c r="T51" s="347"/>
    </row>
    <row r="52" spans="19:20" s="424" customFormat="1" ht="19.5" customHeight="1">
      <c r="S52" s="347"/>
      <c r="T52" s="347"/>
    </row>
    <row r="53" spans="19:20" s="424" customFormat="1" ht="19.5" customHeight="1">
      <c r="S53" s="347"/>
      <c r="T53" s="347"/>
    </row>
    <row r="54" spans="19:20" s="424" customFormat="1" ht="19.5" customHeight="1">
      <c r="S54" s="347"/>
      <c r="T54" s="347"/>
    </row>
    <row r="55" spans="19:20" s="424" customFormat="1" ht="19.5" customHeight="1">
      <c r="S55" s="347"/>
      <c r="T55" s="347"/>
    </row>
    <row r="56" spans="19:20" s="424" customFormat="1" ht="19.5" customHeight="1">
      <c r="S56" s="347"/>
      <c r="T56" s="347"/>
    </row>
    <row r="57" spans="19:20" s="424" customFormat="1" ht="19.5" customHeight="1">
      <c r="S57" s="347"/>
      <c r="T57" s="347"/>
    </row>
    <row r="58" spans="19:20" s="424" customFormat="1" ht="19.5" customHeight="1">
      <c r="S58" s="347"/>
      <c r="T58" s="347"/>
    </row>
    <row r="59" spans="19:20" s="424" customFormat="1" ht="19.5" customHeight="1">
      <c r="S59" s="347"/>
      <c r="T59" s="347"/>
    </row>
    <row r="60" spans="19:20" s="424" customFormat="1" ht="19.5" customHeight="1">
      <c r="S60" s="347"/>
      <c r="T60" s="347"/>
    </row>
    <row r="61" spans="19:20" s="424" customFormat="1" ht="19.5" customHeight="1">
      <c r="S61" s="347"/>
      <c r="T61" s="347"/>
    </row>
    <row r="62" spans="19:20" s="424" customFormat="1" ht="19.5" customHeight="1">
      <c r="S62" s="347"/>
      <c r="T62" s="347"/>
    </row>
    <row r="63" spans="19:20" s="424" customFormat="1" ht="19.5" customHeight="1">
      <c r="S63" s="347"/>
      <c r="T63" s="347"/>
    </row>
    <row r="64" spans="19:20" s="424" customFormat="1" ht="19.5" customHeight="1">
      <c r="S64" s="347"/>
      <c r="T64" s="347"/>
    </row>
    <row r="65" spans="19:20" s="424" customFormat="1" ht="19.5" customHeight="1">
      <c r="S65" s="347"/>
      <c r="T65" s="347"/>
    </row>
    <row r="66" spans="19:20" s="424" customFormat="1" ht="19.5" customHeight="1">
      <c r="S66" s="347"/>
      <c r="T66" s="347"/>
    </row>
    <row r="67" spans="19:20" s="424" customFormat="1" ht="19.5" customHeight="1">
      <c r="S67" s="347"/>
      <c r="T67" s="347"/>
    </row>
    <row r="68" spans="19:20" s="424" customFormat="1" ht="19.5" customHeight="1">
      <c r="S68" s="347"/>
      <c r="T68" s="347"/>
    </row>
    <row r="69" spans="19:20" s="424" customFormat="1" ht="19.5" customHeight="1">
      <c r="S69" s="347"/>
      <c r="T69" s="347"/>
    </row>
    <row r="70" spans="19:20" s="424" customFormat="1" ht="19.5" customHeight="1">
      <c r="S70" s="347"/>
      <c r="T70" s="347"/>
    </row>
    <row r="71" spans="19:20" s="424" customFormat="1" ht="19.5" customHeight="1">
      <c r="S71" s="347"/>
      <c r="T71" s="347"/>
    </row>
    <row r="72" spans="19:20" s="424" customFormat="1" ht="19.5" customHeight="1">
      <c r="S72" s="347"/>
      <c r="T72" s="347"/>
    </row>
    <row r="73" spans="19:20" s="424" customFormat="1" ht="19.5" customHeight="1">
      <c r="S73" s="347"/>
      <c r="T73" s="347"/>
    </row>
    <row r="74" spans="19:20" s="424" customFormat="1" ht="19.5" customHeight="1">
      <c r="S74" s="347"/>
      <c r="T74" s="347"/>
    </row>
    <row r="75" spans="19:20" s="424" customFormat="1" ht="19.5" customHeight="1">
      <c r="S75" s="347"/>
      <c r="T75" s="347"/>
    </row>
    <row r="76" spans="19:20" s="424" customFormat="1" ht="19.5" customHeight="1">
      <c r="S76" s="347"/>
      <c r="T76" s="347"/>
    </row>
    <row r="77" spans="19:20" s="424" customFormat="1" ht="19.5" customHeight="1">
      <c r="S77" s="347"/>
      <c r="T77" s="347"/>
    </row>
    <row r="78" spans="19:20" s="424" customFormat="1" ht="19.5" customHeight="1">
      <c r="S78" s="347"/>
      <c r="T78" s="347"/>
    </row>
    <row r="79" spans="19:20" s="424" customFormat="1" ht="19.5" customHeight="1">
      <c r="S79" s="347"/>
      <c r="T79" s="347"/>
    </row>
    <row r="80" spans="19:20" s="424" customFormat="1" ht="19.5" customHeight="1">
      <c r="S80" s="347"/>
      <c r="T80" s="347"/>
    </row>
    <row r="81" spans="11:20" s="424" customFormat="1" ht="19.5" customHeight="1">
      <c r="S81" s="347"/>
      <c r="T81" s="347"/>
    </row>
    <row r="82" spans="11:20" s="424" customFormat="1" ht="19.5" customHeight="1">
      <c r="S82" s="347"/>
      <c r="T82" s="347"/>
    </row>
    <row r="83" spans="11:20" s="424" customFormat="1" ht="19.5" customHeight="1">
      <c r="S83" s="347"/>
      <c r="T83" s="347"/>
    </row>
    <row r="84" spans="11:20" s="424" customFormat="1" ht="19.5" customHeight="1">
      <c r="S84" s="347"/>
      <c r="T84" s="347"/>
    </row>
    <row r="85" spans="11:20" s="424" customFormat="1" ht="19.5" customHeight="1">
      <c r="S85" s="347"/>
      <c r="T85" s="347"/>
    </row>
    <row r="86" spans="11:20" s="424" customFormat="1" ht="19.5" customHeight="1">
      <c r="S86" s="347"/>
      <c r="T86" s="347"/>
    </row>
    <row r="87" spans="11:20" s="424" customFormat="1" ht="19.5" customHeight="1">
      <c r="S87" s="347"/>
      <c r="T87" s="347"/>
    </row>
    <row r="88" spans="11:20" s="424" customFormat="1" ht="19.5" customHeight="1">
      <c r="S88" s="347"/>
      <c r="T88" s="347"/>
    </row>
    <row r="89" spans="11:20" s="424" customFormat="1" ht="19.5" customHeight="1">
      <c r="S89" s="347"/>
      <c r="T89" s="347"/>
    </row>
    <row r="90" spans="11:20" s="424" customFormat="1" ht="19.5" customHeight="1">
      <c r="S90" s="347"/>
      <c r="T90" s="347"/>
    </row>
    <row r="91" spans="11:20" s="424" customFormat="1" ht="19.5" customHeight="1">
      <c r="S91" s="347"/>
      <c r="T91" s="347"/>
    </row>
    <row r="92" spans="11:20" s="424" customFormat="1" ht="19.5" customHeight="1">
      <c r="S92" s="347"/>
      <c r="T92" s="347"/>
    </row>
    <row r="93" spans="11:20" s="424" customFormat="1" ht="19.5" customHeight="1">
      <c r="S93" s="347"/>
      <c r="T93" s="347"/>
    </row>
    <row r="94" spans="11:20" s="424" customFormat="1" ht="19.5" customHeight="1">
      <c r="S94" s="347"/>
      <c r="T94" s="347"/>
    </row>
    <row r="95" spans="11:20" s="424" customFormat="1" ht="19.5" customHeight="1">
      <c r="K95" s="425"/>
      <c r="L95" s="425"/>
      <c r="M95" s="425"/>
      <c r="N95" s="425"/>
      <c r="O95" s="425"/>
      <c r="P95" s="425"/>
      <c r="Q95" s="425"/>
      <c r="R95" s="425"/>
      <c r="S95" s="426"/>
      <c r="T95" s="426"/>
    </row>
    <row r="96" spans="11:20" s="424" customFormat="1" ht="19.5" customHeight="1">
      <c r="S96" s="347"/>
      <c r="T96" s="347"/>
    </row>
    <row r="97" spans="11:20" s="424" customFormat="1" ht="19.5" customHeight="1">
      <c r="K97" s="425"/>
      <c r="L97" s="425"/>
      <c r="M97" s="425"/>
      <c r="N97" s="425"/>
      <c r="O97" s="425"/>
      <c r="P97" s="425"/>
      <c r="Q97" s="425"/>
      <c r="R97" s="425"/>
      <c r="S97" s="426"/>
      <c r="T97" s="426"/>
    </row>
    <row r="98" spans="11:20" s="424" customFormat="1" ht="19.5" customHeight="1">
      <c r="S98" s="347"/>
      <c r="T98" s="347"/>
    </row>
    <row r="99" spans="11:20" s="424" customFormat="1" ht="19.5" customHeight="1">
      <c r="S99" s="347"/>
      <c r="T99" s="347"/>
    </row>
    <row r="100" spans="11:20" s="424" customFormat="1" ht="19.5" customHeight="1">
      <c r="S100" s="347"/>
      <c r="T100" s="347"/>
    </row>
    <row r="101" spans="11:20" s="424" customFormat="1" ht="19.5" customHeight="1">
      <c r="S101" s="347"/>
      <c r="T101" s="347"/>
    </row>
    <row r="102" spans="11:20" s="424" customFormat="1" ht="19.5" customHeight="1">
      <c r="S102" s="347"/>
      <c r="T102" s="347"/>
    </row>
    <row r="103" spans="11:20" s="424" customFormat="1" ht="19.5" customHeight="1">
      <c r="S103" s="347"/>
      <c r="T103" s="347"/>
    </row>
    <row r="104" spans="11:20" s="424" customFormat="1" ht="19.5" customHeight="1">
      <c r="S104" s="347"/>
      <c r="T104" s="347"/>
    </row>
    <row r="105" spans="11:20" s="424" customFormat="1" ht="19.5" customHeight="1">
      <c r="S105" s="347"/>
      <c r="T105" s="347"/>
    </row>
    <row r="106" spans="11:20" s="424" customFormat="1" ht="19.5" customHeight="1">
      <c r="S106" s="347"/>
      <c r="T106" s="347"/>
    </row>
    <row r="107" spans="11:20" s="424" customFormat="1" ht="19.5" customHeight="1">
      <c r="S107" s="347"/>
      <c r="T107" s="347"/>
    </row>
    <row r="108" spans="11:20" s="424" customFormat="1" ht="19.5" customHeight="1">
      <c r="S108" s="347"/>
      <c r="T108" s="347"/>
    </row>
    <row r="109" spans="11:20" s="424" customFormat="1" ht="19.5" customHeight="1">
      <c r="S109" s="347"/>
      <c r="T109" s="347"/>
    </row>
    <row r="110" spans="11:20" s="424" customFormat="1" ht="19.5" customHeight="1">
      <c r="S110" s="347"/>
      <c r="T110" s="347"/>
    </row>
    <row r="111" spans="11:20" s="424" customFormat="1" ht="19.5" customHeight="1">
      <c r="S111" s="347"/>
      <c r="T111" s="347"/>
    </row>
    <row r="112" spans="11:20" s="424" customFormat="1" ht="19.5" customHeight="1">
      <c r="S112" s="347"/>
      <c r="T112" s="347"/>
    </row>
    <row r="113" spans="19:20" s="424" customFormat="1" ht="19.5" customHeight="1">
      <c r="S113" s="347"/>
      <c r="T113" s="347"/>
    </row>
    <row r="114" spans="19:20" s="424" customFormat="1" ht="19.5" customHeight="1">
      <c r="S114" s="347"/>
      <c r="T114" s="347"/>
    </row>
    <row r="115" spans="19:20" s="424" customFormat="1" ht="19.5" customHeight="1">
      <c r="S115" s="347"/>
      <c r="T115" s="347"/>
    </row>
    <row r="116" spans="19:20" s="424" customFormat="1" ht="19.5" customHeight="1">
      <c r="S116" s="347"/>
      <c r="T116" s="347"/>
    </row>
    <row r="117" spans="19:20" s="424" customFormat="1" ht="19.5" customHeight="1">
      <c r="S117" s="347"/>
      <c r="T117" s="347"/>
    </row>
    <row r="118" spans="19:20" s="424" customFormat="1" ht="19.5" customHeight="1">
      <c r="S118" s="347"/>
      <c r="T118" s="347"/>
    </row>
    <row r="119" spans="19:20" s="424" customFormat="1" ht="19.5" customHeight="1">
      <c r="S119" s="347"/>
      <c r="T119" s="347"/>
    </row>
    <row r="120" spans="19:20" s="424" customFormat="1" ht="19.5" customHeight="1">
      <c r="S120" s="347"/>
      <c r="T120" s="347"/>
    </row>
    <row r="121" spans="19:20" s="424" customFormat="1" ht="19.5" customHeight="1">
      <c r="S121" s="347"/>
      <c r="T121" s="347"/>
    </row>
    <row r="122" spans="19:20" s="424" customFormat="1" ht="19.5" customHeight="1">
      <c r="S122" s="347"/>
      <c r="T122" s="347"/>
    </row>
    <row r="123" spans="19:20" s="424" customFormat="1" ht="19.5" customHeight="1">
      <c r="S123" s="347"/>
      <c r="T123" s="347"/>
    </row>
    <row r="124" spans="19:20" s="424" customFormat="1" ht="19.5" customHeight="1">
      <c r="S124" s="347"/>
      <c r="T124" s="347"/>
    </row>
    <row r="125" spans="19:20" s="424" customFormat="1" ht="19.5" customHeight="1">
      <c r="S125" s="347"/>
      <c r="T125" s="347"/>
    </row>
    <row r="126" spans="19:20" s="424" customFormat="1" ht="19.5" customHeight="1">
      <c r="S126" s="347"/>
      <c r="T126" s="347"/>
    </row>
    <row r="127" spans="19:20" s="424" customFormat="1" ht="19.5" customHeight="1">
      <c r="S127" s="347"/>
      <c r="T127" s="347"/>
    </row>
    <row r="128" spans="19:20" s="424" customFormat="1" ht="19.5" customHeight="1">
      <c r="S128" s="347"/>
      <c r="T128" s="347"/>
    </row>
    <row r="129" spans="19:20" s="424" customFormat="1" ht="19.5" customHeight="1">
      <c r="S129" s="347"/>
      <c r="T129" s="347"/>
    </row>
    <row r="130" spans="19:20" s="424" customFormat="1" ht="19.5" customHeight="1">
      <c r="S130" s="347"/>
      <c r="T130" s="347"/>
    </row>
    <row r="131" spans="19:20" s="424" customFormat="1" ht="19.5" customHeight="1">
      <c r="S131" s="347"/>
      <c r="T131" s="347"/>
    </row>
    <row r="132" spans="19:20" s="424" customFormat="1" ht="19.5" customHeight="1">
      <c r="S132" s="347"/>
      <c r="T132" s="347"/>
    </row>
    <row r="133" spans="19:20" s="424" customFormat="1" ht="19.5" customHeight="1">
      <c r="S133" s="347"/>
      <c r="T133" s="347"/>
    </row>
    <row r="134" spans="19:20" s="424" customFormat="1" ht="19.5" customHeight="1">
      <c r="S134" s="347"/>
      <c r="T134" s="347"/>
    </row>
    <row r="135" spans="19:20" s="424" customFormat="1" ht="19.5" customHeight="1">
      <c r="S135" s="347"/>
      <c r="T135" s="347"/>
    </row>
    <row r="136" spans="19:20" s="424" customFormat="1" ht="19.5" customHeight="1">
      <c r="S136" s="347"/>
      <c r="T136" s="347"/>
    </row>
    <row r="137" spans="19:20" s="424" customFormat="1" ht="19.5" customHeight="1">
      <c r="S137" s="347"/>
      <c r="T137" s="347"/>
    </row>
    <row r="138" spans="19:20" s="424" customFormat="1" ht="19.5" customHeight="1">
      <c r="S138" s="347"/>
      <c r="T138" s="347"/>
    </row>
    <row r="139" spans="19:20" s="424" customFormat="1" ht="19.5" customHeight="1">
      <c r="S139" s="347"/>
      <c r="T139" s="347"/>
    </row>
    <row r="140" spans="19:20" s="424" customFormat="1" ht="19.5" customHeight="1">
      <c r="S140" s="347"/>
      <c r="T140" s="347"/>
    </row>
    <row r="141" spans="19:20" s="424" customFormat="1" ht="19.5" customHeight="1">
      <c r="S141" s="347"/>
      <c r="T141" s="347"/>
    </row>
    <row r="142" spans="19:20" s="424" customFormat="1" ht="19.5" customHeight="1">
      <c r="S142" s="347"/>
      <c r="T142" s="347"/>
    </row>
    <row r="143" spans="19:20" s="424" customFormat="1" ht="19.5" customHeight="1">
      <c r="S143" s="347"/>
      <c r="T143" s="347"/>
    </row>
    <row r="144" spans="19:20" s="424" customFormat="1" ht="19.5" customHeight="1">
      <c r="S144" s="347"/>
      <c r="T144" s="347"/>
    </row>
    <row r="145" spans="19:20" s="424" customFormat="1" ht="19.5" customHeight="1">
      <c r="S145" s="347"/>
      <c r="T145" s="347"/>
    </row>
    <row r="146" spans="19:20" s="424" customFormat="1" ht="19.5" customHeight="1">
      <c r="S146" s="347"/>
      <c r="T146" s="347"/>
    </row>
    <row r="147" spans="19:20" s="424" customFormat="1" ht="19.5" customHeight="1">
      <c r="S147" s="347"/>
      <c r="T147" s="347"/>
    </row>
    <row r="148" spans="19:20" s="424" customFormat="1" ht="19.5" customHeight="1">
      <c r="S148" s="347"/>
      <c r="T148" s="347"/>
    </row>
    <row r="149" spans="19:20" s="424" customFormat="1" ht="19.5" customHeight="1">
      <c r="S149" s="347"/>
      <c r="T149" s="347"/>
    </row>
    <row r="150" spans="19:20" s="424" customFormat="1" ht="19.5" customHeight="1">
      <c r="S150" s="347"/>
      <c r="T150" s="347"/>
    </row>
    <row r="151" spans="19:20" s="424" customFormat="1" ht="19.5" customHeight="1">
      <c r="S151" s="347"/>
      <c r="T151" s="347"/>
    </row>
    <row r="152" spans="19:20" s="424" customFormat="1" ht="19.5" customHeight="1">
      <c r="S152" s="347"/>
      <c r="T152" s="347"/>
    </row>
    <row r="153" spans="19:20" s="424" customFormat="1" ht="19.5" customHeight="1">
      <c r="S153" s="347"/>
      <c r="T153" s="347"/>
    </row>
    <row r="154" spans="19:20" s="424" customFormat="1" ht="19.5" customHeight="1">
      <c r="S154" s="347"/>
      <c r="T154" s="347"/>
    </row>
    <row r="155" spans="19:20" s="424" customFormat="1" ht="19.5" customHeight="1">
      <c r="S155" s="347"/>
      <c r="T155" s="347"/>
    </row>
    <row r="156" spans="19:20" s="424" customFormat="1" ht="19.5" customHeight="1">
      <c r="S156" s="347"/>
      <c r="T156" s="347"/>
    </row>
    <row r="157" spans="19:20" s="424" customFormat="1" ht="19.5" customHeight="1">
      <c r="S157" s="347"/>
      <c r="T157" s="347"/>
    </row>
    <row r="158" spans="19:20" s="424" customFormat="1" ht="19.5" customHeight="1">
      <c r="S158" s="347"/>
      <c r="T158" s="347"/>
    </row>
    <row r="159" spans="19:20" s="424" customFormat="1" ht="19.5" customHeight="1">
      <c r="S159" s="347"/>
      <c r="T159" s="347"/>
    </row>
    <row r="160" spans="19:20" s="424" customFormat="1" ht="19.5" customHeight="1">
      <c r="S160" s="347"/>
      <c r="T160" s="347"/>
    </row>
    <row r="161" spans="19:20" s="424" customFormat="1" ht="19.5" customHeight="1">
      <c r="S161" s="347"/>
      <c r="T161" s="347"/>
    </row>
    <row r="162" spans="19:20" s="424" customFormat="1" ht="19.5" customHeight="1">
      <c r="S162" s="347"/>
      <c r="T162" s="347"/>
    </row>
    <row r="163" spans="19:20" s="424" customFormat="1" ht="19.5" customHeight="1">
      <c r="S163" s="347"/>
      <c r="T163" s="347"/>
    </row>
    <row r="164" spans="19:20" s="424" customFormat="1" ht="19.5" customHeight="1">
      <c r="S164" s="347"/>
      <c r="T164" s="347"/>
    </row>
    <row r="165" spans="19:20" s="424" customFormat="1" ht="19.5" customHeight="1">
      <c r="S165" s="347"/>
      <c r="T165" s="347"/>
    </row>
    <row r="166" spans="19:20" s="424" customFormat="1" ht="19.5" customHeight="1">
      <c r="S166" s="347"/>
      <c r="T166" s="347"/>
    </row>
    <row r="167" spans="19:20" s="424" customFormat="1" ht="19.5" customHeight="1">
      <c r="S167" s="347"/>
      <c r="T167" s="347"/>
    </row>
    <row r="168" spans="19:20" s="424" customFormat="1" ht="19.5" customHeight="1">
      <c r="S168" s="347"/>
      <c r="T168" s="347"/>
    </row>
    <row r="169" spans="19:20" s="424" customFormat="1" ht="19.5" customHeight="1">
      <c r="S169" s="347"/>
      <c r="T169" s="347"/>
    </row>
    <row r="170" spans="19:20" s="424" customFormat="1" ht="19.5" customHeight="1">
      <c r="S170" s="347"/>
      <c r="T170" s="347"/>
    </row>
    <row r="171" spans="19:20" s="424" customFormat="1" ht="19.5" customHeight="1">
      <c r="S171" s="347"/>
      <c r="T171" s="347"/>
    </row>
    <row r="172" spans="19:20" s="424" customFormat="1" ht="19.5" customHeight="1">
      <c r="S172" s="347"/>
      <c r="T172" s="347"/>
    </row>
    <row r="173" spans="19:20" s="424" customFormat="1" ht="19.5" customHeight="1">
      <c r="S173" s="347"/>
      <c r="T173" s="347"/>
    </row>
    <row r="174" spans="19:20" s="424" customFormat="1" ht="19.5" customHeight="1">
      <c r="S174" s="347"/>
      <c r="T174" s="347"/>
    </row>
    <row r="175" spans="19:20" s="424" customFormat="1" ht="19.5" customHeight="1">
      <c r="S175" s="347"/>
      <c r="T175" s="347"/>
    </row>
    <row r="176" spans="19:20" s="424" customFormat="1" ht="19.5" customHeight="1">
      <c r="S176" s="347"/>
      <c r="T176" s="347"/>
    </row>
    <row r="177" spans="19:20" s="424" customFormat="1" ht="19.5" customHeight="1">
      <c r="S177" s="347"/>
      <c r="T177" s="347"/>
    </row>
    <row r="178" spans="19:20" s="424" customFormat="1" ht="19.5" customHeight="1">
      <c r="S178" s="347"/>
      <c r="T178" s="347"/>
    </row>
    <row r="179" spans="19:20" s="424" customFormat="1" ht="19.5" customHeight="1">
      <c r="S179" s="347"/>
      <c r="T179" s="347"/>
    </row>
    <row r="180" spans="19:20" s="424" customFormat="1" ht="19.5" customHeight="1">
      <c r="S180" s="347"/>
      <c r="T180" s="347"/>
    </row>
    <row r="181" spans="19:20" s="424" customFormat="1" ht="19.5" customHeight="1">
      <c r="S181" s="347"/>
      <c r="T181" s="347"/>
    </row>
    <row r="182" spans="19:20" s="424" customFormat="1" ht="19.5" customHeight="1">
      <c r="S182" s="347"/>
      <c r="T182" s="347"/>
    </row>
    <row r="183" spans="19:20" s="424" customFormat="1" ht="19.5" customHeight="1">
      <c r="S183" s="347"/>
      <c r="T183" s="347"/>
    </row>
    <row r="184" spans="19:20" s="424" customFormat="1" ht="19.5" customHeight="1">
      <c r="S184" s="347"/>
      <c r="T184" s="347"/>
    </row>
    <row r="185" spans="19:20" s="424" customFormat="1" ht="19.5" customHeight="1">
      <c r="S185" s="347"/>
      <c r="T185" s="347"/>
    </row>
    <row r="186" spans="19:20" s="424" customFormat="1" ht="19.5" customHeight="1">
      <c r="S186" s="347"/>
      <c r="T186" s="347"/>
    </row>
    <row r="187" spans="19:20" s="424" customFormat="1" ht="19.5" customHeight="1">
      <c r="S187" s="347"/>
      <c r="T187" s="347"/>
    </row>
    <row r="188" spans="19:20" s="424" customFormat="1" ht="19.5" customHeight="1">
      <c r="S188" s="347"/>
      <c r="T188" s="347"/>
    </row>
    <row r="189" spans="19:20" s="424" customFormat="1" ht="19.5" customHeight="1">
      <c r="S189" s="347"/>
      <c r="T189" s="347"/>
    </row>
    <row r="190" spans="19:20" s="424" customFormat="1" ht="19.5" customHeight="1">
      <c r="S190" s="347"/>
      <c r="T190" s="347"/>
    </row>
    <row r="191" spans="19:20" s="424" customFormat="1" ht="19.5" customHeight="1">
      <c r="S191" s="347"/>
      <c r="T191" s="347"/>
    </row>
    <row r="192" spans="19:20" s="424" customFormat="1" ht="19.5" customHeight="1">
      <c r="S192" s="347"/>
      <c r="T192" s="347"/>
    </row>
    <row r="193" spans="19:20" s="424" customFormat="1" ht="19.5" customHeight="1">
      <c r="S193" s="347"/>
      <c r="T193" s="347"/>
    </row>
    <row r="194" spans="19:20" s="424" customFormat="1" ht="19.5" customHeight="1">
      <c r="S194" s="347"/>
      <c r="T194" s="347"/>
    </row>
    <row r="195" spans="19:20" s="424" customFormat="1" ht="19.5" customHeight="1">
      <c r="S195" s="347"/>
      <c r="T195" s="347"/>
    </row>
    <row r="196" spans="19:20" s="424" customFormat="1" ht="19.5" customHeight="1">
      <c r="S196" s="347"/>
      <c r="T196" s="347"/>
    </row>
    <row r="197" spans="19:20" s="424" customFormat="1" ht="19.5" customHeight="1">
      <c r="S197" s="347"/>
      <c r="T197" s="347"/>
    </row>
    <row r="198" spans="19:20" s="424" customFormat="1" ht="19.5" customHeight="1">
      <c r="S198" s="347"/>
      <c r="T198" s="347"/>
    </row>
    <row r="199" spans="19:20" s="424" customFormat="1" ht="19.5" customHeight="1">
      <c r="S199" s="347"/>
      <c r="T199" s="347"/>
    </row>
    <row r="200" spans="19:20" s="424" customFormat="1" ht="19.5" customHeight="1">
      <c r="S200" s="347"/>
      <c r="T200" s="347"/>
    </row>
    <row r="201" spans="19:20" s="424" customFormat="1" ht="19.5" customHeight="1">
      <c r="S201" s="347"/>
      <c r="T201" s="347"/>
    </row>
    <row r="202" spans="19:20" s="424" customFormat="1" ht="19.5" customHeight="1">
      <c r="S202" s="347"/>
      <c r="T202" s="347"/>
    </row>
    <row r="203" spans="19:20" s="424" customFormat="1" ht="19.5" customHeight="1">
      <c r="S203" s="347"/>
      <c r="T203" s="347"/>
    </row>
    <row r="204" spans="19:20" s="424" customFormat="1" ht="19.5" customHeight="1">
      <c r="S204" s="347"/>
      <c r="T204" s="347"/>
    </row>
    <row r="205" spans="19:20" s="424" customFormat="1" ht="19.5" customHeight="1">
      <c r="S205" s="347"/>
      <c r="T205" s="347"/>
    </row>
    <row r="206" spans="19:20" s="424" customFormat="1" ht="19.5" customHeight="1">
      <c r="S206" s="347"/>
      <c r="T206" s="347"/>
    </row>
    <row r="207" spans="19:20" s="424" customFormat="1" ht="19.5" customHeight="1">
      <c r="S207" s="347"/>
      <c r="T207" s="347"/>
    </row>
    <row r="208" spans="19:20" s="424" customFormat="1" ht="19.5" customHeight="1">
      <c r="S208" s="347"/>
      <c r="T208" s="347"/>
    </row>
    <row r="209" spans="19:20" s="424" customFormat="1" ht="19.5" customHeight="1">
      <c r="S209" s="347"/>
      <c r="T209" s="347"/>
    </row>
    <row r="210" spans="19:20" s="424" customFormat="1" ht="19.5" customHeight="1">
      <c r="S210" s="347"/>
      <c r="T210" s="347"/>
    </row>
    <row r="211" spans="19:20" s="424" customFormat="1" ht="19.5" customHeight="1">
      <c r="S211" s="347"/>
      <c r="T211" s="347"/>
    </row>
    <row r="212" spans="19:20" s="424" customFormat="1" ht="19.5" customHeight="1">
      <c r="S212" s="347"/>
      <c r="T212" s="347"/>
    </row>
    <row r="213" spans="19:20" s="424" customFormat="1" ht="19.5" customHeight="1">
      <c r="S213" s="347"/>
      <c r="T213" s="347"/>
    </row>
    <row r="214" spans="19:20" s="424" customFormat="1" ht="19.5" customHeight="1">
      <c r="S214" s="347"/>
      <c r="T214" s="347"/>
    </row>
    <row r="215" spans="19:20" s="424" customFormat="1" ht="19.5" customHeight="1">
      <c r="S215" s="347"/>
      <c r="T215" s="347"/>
    </row>
    <row r="216" spans="19:20" s="424" customFormat="1" ht="19.5" customHeight="1">
      <c r="S216" s="347"/>
      <c r="T216" s="347"/>
    </row>
    <row r="217" spans="19:20" s="424" customFormat="1" ht="19.5" customHeight="1">
      <c r="S217" s="347"/>
      <c r="T217" s="347"/>
    </row>
    <row r="218" spans="19:20" s="424" customFormat="1" ht="19.5" customHeight="1">
      <c r="S218" s="347"/>
      <c r="T218" s="347"/>
    </row>
    <row r="219" spans="19:20" s="424" customFormat="1" ht="19.5" customHeight="1">
      <c r="S219" s="347"/>
      <c r="T219" s="347"/>
    </row>
    <row r="220" spans="19:20" s="424" customFormat="1" ht="19.5" customHeight="1">
      <c r="S220" s="347"/>
      <c r="T220" s="347"/>
    </row>
    <row r="221" spans="19:20" s="424" customFormat="1" ht="19.5" customHeight="1">
      <c r="S221" s="347"/>
      <c r="T221" s="347"/>
    </row>
    <row r="222" spans="19:20" s="424" customFormat="1" ht="19.5" customHeight="1">
      <c r="S222" s="347"/>
      <c r="T222" s="347"/>
    </row>
    <row r="223" spans="19:20" s="424" customFormat="1" ht="19.5" customHeight="1">
      <c r="S223" s="347"/>
      <c r="T223" s="347"/>
    </row>
    <row r="224" spans="19:20" s="424" customFormat="1" ht="19.5" customHeight="1">
      <c r="S224" s="347"/>
      <c r="T224" s="347"/>
    </row>
    <row r="225" spans="19:20" s="424" customFormat="1" ht="19.5" customHeight="1">
      <c r="S225" s="347"/>
      <c r="T225" s="347"/>
    </row>
    <row r="226" spans="19:20" s="424" customFormat="1" ht="19.5" customHeight="1">
      <c r="S226" s="347"/>
      <c r="T226" s="347"/>
    </row>
    <row r="227" spans="19:20" s="424" customFormat="1" ht="19.5" customHeight="1">
      <c r="S227" s="347"/>
      <c r="T227" s="347"/>
    </row>
    <row r="228" spans="19:20" s="424" customFormat="1" ht="19.5" customHeight="1">
      <c r="S228" s="347"/>
      <c r="T228" s="347"/>
    </row>
    <row r="229" spans="19:20" s="424" customFormat="1" ht="19.5" customHeight="1">
      <c r="S229" s="347"/>
      <c r="T229" s="347"/>
    </row>
    <row r="230" spans="19:20" s="424" customFormat="1" ht="19.5" customHeight="1">
      <c r="S230" s="347"/>
      <c r="T230" s="347"/>
    </row>
    <row r="231" spans="19:20" s="424" customFormat="1" ht="19.5" customHeight="1">
      <c r="S231" s="347"/>
      <c r="T231" s="347"/>
    </row>
    <row r="232" spans="19:20" s="424" customFormat="1" ht="19.5" customHeight="1">
      <c r="S232" s="347"/>
      <c r="T232" s="347"/>
    </row>
    <row r="233" spans="19:20" s="424" customFormat="1" ht="19.5" customHeight="1">
      <c r="S233" s="347"/>
      <c r="T233" s="347"/>
    </row>
    <row r="234" spans="19:20" s="424" customFormat="1" ht="19.5" customHeight="1">
      <c r="S234" s="347"/>
      <c r="T234" s="347"/>
    </row>
    <row r="235" spans="19:20" s="424" customFormat="1" ht="19.5" customHeight="1">
      <c r="S235" s="347"/>
      <c r="T235" s="347"/>
    </row>
    <row r="236" spans="19:20" s="424" customFormat="1" ht="19.5" customHeight="1">
      <c r="S236" s="347"/>
      <c r="T236" s="347"/>
    </row>
    <row r="237" spans="19:20" s="424" customFormat="1" ht="19.5" customHeight="1">
      <c r="S237" s="347"/>
      <c r="T237" s="347"/>
    </row>
    <row r="238" spans="19:20" s="424" customFormat="1" ht="19.5" customHeight="1">
      <c r="S238" s="347"/>
      <c r="T238" s="347"/>
    </row>
    <row r="239" spans="19:20" s="424" customFormat="1" ht="19.5" customHeight="1">
      <c r="S239" s="347"/>
      <c r="T239" s="347"/>
    </row>
    <row r="240" spans="19:20" s="424" customFormat="1" ht="19.5" customHeight="1">
      <c r="S240" s="347"/>
      <c r="T240" s="347"/>
    </row>
    <row r="241" spans="19:20" s="424" customFormat="1" ht="19.5" customHeight="1">
      <c r="S241" s="347"/>
      <c r="T241" s="347"/>
    </row>
    <row r="242" spans="19:20" s="424" customFormat="1" ht="19.5" customHeight="1">
      <c r="S242" s="347"/>
      <c r="T242" s="347"/>
    </row>
    <row r="243" spans="19:20" s="424" customFormat="1" ht="19.5" customHeight="1">
      <c r="S243" s="347"/>
      <c r="T243" s="347"/>
    </row>
    <row r="244" spans="19:20" s="424" customFormat="1" ht="19.5" customHeight="1">
      <c r="S244" s="347"/>
      <c r="T244" s="347"/>
    </row>
    <row r="245" spans="19:20" s="424" customFormat="1" ht="19.5" customHeight="1">
      <c r="S245" s="347"/>
      <c r="T245" s="347"/>
    </row>
    <row r="246" spans="19:20" s="424" customFormat="1" ht="19.5" customHeight="1">
      <c r="S246" s="347"/>
      <c r="T246" s="347"/>
    </row>
    <row r="247" spans="19:20" s="424" customFormat="1" ht="19.5" customHeight="1">
      <c r="S247" s="347"/>
      <c r="T247" s="347"/>
    </row>
    <row r="248" spans="19:20" s="424" customFormat="1" ht="19.5" customHeight="1">
      <c r="S248" s="347"/>
      <c r="T248" s="347"/>
    </row>
    <row r="249" spans="19:20" s="424" customFormat="1" ht="19.5" customHeight="1">
      <c r="S249" s="347"/>
      <c r="T249" s="347"/>
    </row>
    <row r="250" spans="19:20" s="424" customFormat="1" ht="19.5" customHeight="1">
      <c r="S250" s="347"/>
      <c r="T250" s="347"/>
    </row>
    <row r="251" spans="19:20" s="424" customFormat="1" ht="19.5" customHeight="1">
      <c r="S251" s="347"/>
      <c r="T251" s="347"/>
    </row>
    <row r="252" spans="19:20" s="424" customFormat="1" ht="19.5" customHeight="1">
      <c r="S252" s="347"/>
      <c r="T252" s="347"/>
    </row>
    <row r="253" spans="19:20" s="424" customFormat="1" ht="19.5" customHeight="1">
      <c r="S253" s="347"/>
      <c r="T253" s="347"/>
    </row>
    <row r="254" spans="19:20" s="424" customFormat="1" ht="19.5" customHeight="1">
      <c r="S254" s="347"/>
      <c r="T254" s="347"/>
    </row>
    <row r="255" spans="19:20" s="424" customFormat="1" ht="19.5" customHeight="1">
      <c r="S255" s="347"/>
      <c r="T255" s="347"/>
    </row>
    <row r="256" spans="19:20" s="424" customFormat="1" ht="19.5" customHeight="1">
      <c r="S256" s="347"/>
      <c r="T256" s="347"/>
    </row>
    <row r="257" spans="19:20" s="424" customFormat="1" ht="19.5" customHeight="1">
      <c r="S257" s="347"/>
      <c r="T257" s="347"/>
    </row>
    <row r="258" spans="19:20" s="424" customFormat="1" ht="19.5" customHeight="1">
      <c r="S258" s="347"/>
      <c r="T258" s="347"/>
    </row>
    <row r="259" spans="19:20" s="424" customFormat="1" ht="19.5" customHeight="1">
      <c r="S259" s="347"/>
      <c r="T259" s="347"/>
    </row>
    <row r="263" spans="19:20" s="375" customFormat="1" ht="19.5" customHeight="1">
      <c r="S263" s="374"/>
      <c r="T263" s="374"/>
    </row>
    <row r="264" spans="19:20" s="375" customFormat="1" ht="19.5" customHeight="1">
      <c r="S264" s="374"/>
      <c r="T264" s="374"/>
    </row>
    <row r="265" spans="19:20" s="375" customFormat="1" ht="19.5" customHeight="1">
      <c r="S265" s="374"/>
      <c r="T265" s="374"/>
    </row>
    <row r="266" spans="19:20" s="375" customFormat="1" ht="19.5" customHeight="1">
      <c r="S266" s="374"/>
      <c r="T266" s="374"/>
    </row>
    <row r="267" spans="19:20" s="375" customFormat="1" ht="19.5" customHeight="1">
      <c r="S267" s="374"/>
      <c r="T267" s="374"/>
    </row>
    <row r="268" spans="19:20" s="375" customFormat="1" ht="19.5" customHeight="1">
      <c r="S268" s="374"/>
      <c r="T268" s="374"/>
    </row>
    <row r="269" spans="19:20" s="375" customFormat="1" ht="19.5" customHeight="1">
      <c r="S269" s="374"/>
      <c r="T269" s="374"/>
    </row>
    <row r="270" spans="19:20" s="375" customFormat="1" ht="19.5" customHeight="1">
      <c r="S270" s="374"/>
      <c r="T270" s="374"/>
    </row>
    <row r="271" spans="19:20" s="375" customFormat="1" ht="19.5" customHeight="1">
      <c r="S271" s="374"/>
      <c r="T271" s="374"/>
    </row>
    <row r="272" spans="19:20" s="375" customFormat="1" ht="19.5" customHeight="1">
      <c r="S272" s="374"/>
      <c r="T272" s="374"/>
    </row>
    <row r="273" spans="19:20" s="375" customFormat="1" ht="19.5" customHeight="1">
      <c r="S273" s="374"/>
      <c r="T273" s="374"/>
    </row>
    <row r="274" spans="19:20" s="375" customFormat="1" ht="19.5" customHeight="1">
      <c r="S274" s="374"/>
      <c r="T274" s="374"/>
    </row>
    <row r="275" spans="19:20" s="375" customFormat="1" ht="19.5" customHeight="1">
      <c r="S275" s="374"/>
      <c r="T275" s="374"/>
    </row>
    <row r="276" spans="19:20" s="375" customFormat="1" ht="19.5" customHeight="1">
      <c r="S276" s="374"/>
      <c r="T276" s="374"/>
    </row>
    <row r="277" spans="19:20" s="375" customFormat="1" ht="19.5" customHeight="1">
      <c r="S277" s="374"/>
      <c r="T277" s="374"/>
    </row>
    <row r="278" spans="19:20" s="375" customFormat="1" ht="19.5" customHeight="1">
      <c r="S278" s="374"/>
      <c r="T278" s="374"/>
    </row>
    <row r="279" spans="19:20" s="375" customFormat="1" ht="19.5" customHeight="1">
      <c r="S279" s="374"/>
      <c r="T279" s="374"/>
    </row>
    <row r="280" spans="19:20" s="375" customFormat="1" ht="19.5" customHeight="1">
      <c r="S280" s="374"/>
      <c r="T280" s="374"/>
    </row>
    <row r="281" spans="19:20" s="375" customFormat="1" ht="19.5" customHeight="1">
      <c r="S281" s="374"/>
      <c r="T281" s="374"/>
    </row>
    <row r="282" spans="19:20" s="375" customFormat="1" ht="19.5" customHeight="1">
      <c r="S282" s="374"/>
      <c r="T282" s="374"/>
    </row>
    <row r="283" spans="19:20" s="375" customFormat="1" ht="19.5" customHeight="1">
      <c r="S283" s="374"/>
      <c r="T283" s="374"/>
    </row>
    <row r="284" spans="19:20" s="375" customFormat="1" ht="19.5" customHeight="1">
      <c r="S284" s="374"/>
      <c r="T284" s="374"/>
    </row>
    <row r="285" spans="19:20" s="375" customFormat="1" ht="19.5" customHeight="1">
      <c r="S285" s="374"/>
      <c r="T285" s="374"/>
    </row>
    <row r="286" spans="19:20" s="375" customFormat="1" ht="19.5" customHeight="1">
      <c r="S286" s="374"/>
      <c r="T286" s="374"/>
    </row>
    <row r="287" spans="19:20" s="375" customFormat="1" ht="19.5" customHeight="1">
      <c r="S287" s="374"/>
      <c r="T287" s="374"/>
    </row>
    <row r="288" spans="19:20" s="375" customFormat="1" ht="19.5" customHeight="1">
      <c r="S288" s="374"/>
      <c r="T288" s="374"/>
    </row>
    <row r="289" spans="19:20" s="375" customFormat="1" ht="19.5" customHeight="1">
      <c r="S289" s="374"/>
      <c r="T289" s="374"/>
    </row>
    <row r="290" spans="19:20" s="375" customFormat="1" ht="19.5" customHeight="1">
      <c r="S290" s="374"/>
      <c r="T290" s="374"/>
    </row>
    <row r="291" spans="19:20" s="375" customFormat="1" ht="19.5" customHeight="1">
      <c r="S291" s="374"/>
      <c r="T291" s="374"/>
    </row>
    <row r="292" spans="19:20" s="375" customFormat="1" ht="19.5" customHeight="1">
      <c r="S292" s="374"/>
      <c r="T292" s="374"/>
    </row>
    <row r="293" spans="19:20" s="375" customFormat="1" ht="19.5" customHeight="1">
      <c r="S293" s="374"/>
      <c r="T293" s="374"/>
    </row>
    <row r="294" spans="19:20" s="375" customFormat="1" ht="19.5" customHeight="1">
      <c r="S294" s="374"/>
      <c r="T294" s="374"/>
    </row>
    <row r="295" spans="19:20" s="375" customFormat="1" ht="19.5" customHeight="1">
      <c r="S295" s="374"/>
      <c r="T295" s="374"/>
    </row>
    <row r="296" spans="19:20" s="375" customFormat="1" ht="19.5" customHeight="1">
      <c r="S296" s="374"/>
      <c r="T296" s="374"/>
    </row>
    <row r="297" spans="19:20" s="375" customFormat="1" ht="19.5" customHeight="1">
      <c r="S297" s="374"/>
      <c r="T297" s="374"/>
    </row>
    <row r="298" spans="19:20" s="375" customFormat="1" ht="19.5" customHeight="1">
      <c r="S298" s="374"/>
      <c r="T298" s="374"/>
    </row>
    <row r="299" spans="19:20" s="375" customFormat="1" ht="19.5" customHeight="1">
      <c r="S299" s="374"/>
      <c r="T299" s="374"/>
    </row>
    <row r="300" spans="19:20" s="375" customFormat="1" ht="19.5" customHeight="1">
      <c r="S300" s="374"/>
      <c r="T300" s="374"/>
    </row>
    <row r="301" spans="19:20" s="375" customFormat="1" ht="19.5" customHeight="1">
      <c r="S301" s="374"/>
      <c r="T301" s="374"/>
    </row>
    <row r="302" spans="19:20" s="375" customFormat="1" ht="19.5" customHeight="1">
      <c r="S302" s="374"/>
      <c r="T302" s="374"/>
    </row>
    <row r="303" spans="19:20" s="375" customFormat="1" ht="19.5" customHeight="1">
      <c r="S303" s="374"/>
      <c r="T303" s="374"/>
    </row>
    <row r="304" spans="19:20" s="375" customFormat="1" ht="19.5" customHeight="1">
      <c r="S304" s="374"/>
      <c r="T304" s="374"/>
    </row>
    <row r="305" spans="19:20" s="375" customFormat="1" ht="19.5" customHeight="1">
      <c r="S305" s="374"/>
      <c r="T305" s="374"/>
    </row>
    <row r="306" spans="19:20" s="375" customFormat="1" ht="19.5" customHeight="1">
      <c r="S306" s="374"/>
      <c r="T306" s="374"/>
    </row>
    <row r="307" spans="19:20" s="375" customFormat="1" ht="19.5" customHeight="1">
      <c r="S307" s="374"/>
      <c r="T307" s="374"/>
    </row>
    <row r="308" spans="19:20" s="375" customFormat="1" ht="19.5" customHeight="1">
      <c r="S308" s="374"/>
      <c r="T308" s="374"/>
    </row>
    <row r="309" spans="19:20" s="375" customFormat="1" ht="19.5" customHeight="1">
      <c r="S309" s="374"/>
      <c r="T309" s="374"/>
    </row>
    <row r="310" spans="19:20" s="375" customFormat="1" ht="19.5" customHeight="1">
      <c r="S310" s="374"/>
      <c r="T310" s="374"/>
    </row>
    <row r="311" spans="19:20" s="375" customFormat="1" ht="19.5" customHeight="1">
      <c r="S311" s="374"/>
      <c r="T311" s="374"/>
    </row>
    <row r="312" spans="19:20" s="375" customFormat="1" ht="19.5" customHeight="1">
      <c r="S312" s="374"/>
      <c r="T312" s="374"/>
    </row>
    <row r="313" spans="19:20" s="375" customFormat="1" ht="19.5" customHeight="1">
      <c r="S313" s="374"/>
      <c r="T313" s="374"/>
    </row>
    <row r="314" spans="19:20" s="375" customFormat="1" ht="19.5" customHeight="1">
      <c r="S314" s="374"/>
      <c r="T314" s="374"/>
    </row>
    <row r="315" spans="19:20" s="375" customFormat="1" ht="19.5" customHeight="1">
      <c r="S315" s="374"/>
      <c r="T315" s="374"/>
    </row>
    <row r="316" spans="19:20" s="375" customFormat="1" ht="19.5" customHeight="1">
      <c r="S316" s="374"/>
      <c r="T316" s="374"/>
    </row>
  </sheetData>
  <mergeCells count="117">
    <mergeCell ref="K23:M23"/>
    <mergeCell ref="N23:S23"/>
    <mergeCell ref="A26:A27"/>
    <mergeCell ref="A24:A25"/>
    <mergeCell ref="G24:J24"/>
    <mergeCell ref="K24:M24"/>
    <mergeCell ref="G25:J25"/>
    <mergeCell ref="K25:M25"/>
    <mergeCell ref="G26:J26"/>
    <mergeCell ref="K26:M26"/>
    <mergeCell ref="G27:J27"/>
    <mergeCell ref="K27:M27"/>
    <mergeCell ref="E23:F23"/>
    <mergeCell ref="E24:F24"/>
    <mergeCell ref="E25:F25"/>
    <mergeCell ref="E26:F26"/>
    <mergeCell ref="E27:F27"/>
    <mergeCell ref="A18:A19"/>
    <mergeCell ref="A16:A17"/>
    <mergeCell ref="A22:A23"/>
    <mergeCell ref="A20:A21"/>
    <mergeCell ref="K10:M10"/>
    <mergeCell ref="G11:J11"/>
    <mergeCell ref="K11:M11"/>
    <mergeCell ref="N10:S10"/>
    <mergeCell ref="A14:A15"/>
    <mergeCell ref="A12:A13"/>
    <mergeCell ref="G12:J12"/>
    <mergeCell ref="K12:M12"/>
    <mergeCell ref="G13:J13"/>
    <mergeCell ref="K13:M13"/>
    <mergeCell ref="G14:J14"/>
    <mergeCell ref="K14:M14"/>
    <mergeCell ref="G15:J15"/>
    <mergeCell ref="K15:M15"/>
    <mergeCell ref="E12:F12"/>
    <mergeCell ref="E13:F13"/>
    <mergeCell ref="E14:F14"/>
    <mergeCell ref="E15:F15"/>
    <mergeCell ref="K22:M22"/>
    <mergeCell ref="G23:J23"/>
    <mergeCell ref="K8:M8"/>
    <mergeCell ref="G9:J9"/>
    <mergeCell ref="K9:M9"/>
    <mergeCell ref="G10:J10"/>
    <mergeCell ref="A3:B3"/>
    <mergeCell ref="A4:A5"/>
    <mergeCell ref="A6:A7"/>
    <mergeCell ref="A10:A11"/>
    <mergeCell ref="A8:A9"/>
    <mergeCell ref="G21:J21"/>
    <mergeCell ref="K21:M21"/>
    <mergeCell ref="G22:J22"/>
    <mergeCell ref="N20:S20"/>
    <mergeCell ref="N21:S21"/>
    <mergeCell ref="N22:S22"/>
    <mergeCell ref="N3:S3"/>
    <mergeCell ref="N4:S4"/>
    <mergeCell ref="N5:S5"/>
    <mergeCell ref="N6:S6"/>
    <mergeCell ref="N7:S7"/>
    <mergeCell ref="N8:S8"/>
    <mergeCell ref="N9:S9"/>
    <mergeCell ref="G3:J3"/>
    <mergeCell ref="G4:J4"/>
    <mergeCell ref="G5:J5"/>
    <mergeCell ref="K3:M3"/>
    <mergeCell ref="K4:M4"/>
    <mergeCell ref="K5:M5"/>
    <mergeCell ref="G6:J6"/>
    <mergeCell ref="K6:M6"/>
    <mergeCell ref="G7:J7"/>
    <mergeCell ref="K7:M7"/>
    <mergeCell ref="G8:J8"/>
    <mergeCell ref="G16:J16"/>
    <mergeCell ref="K16:M16"/>
    <mergeCell ref="G17:J17"/>
    <mergeCell ref="K17:M17"/>
    <mergeCell ref="G18:J18"/>
    <mergeCell ref="K18:M18"/>
    <mergeCell ref="G19:J19"/>
    <mergeCell ref="K19:M19"/>
    <mergeCell ref="G20:J20"/>
    <mergeCell ref="K20:M20"/>
    <mergeCell ref="N11:S11"/>
    <mergeCell ref="N12:S12"/>
    <mergeCell ref="N13:S13"/>
    <mergeCell ref="N14:S14"/>
    <mergeCell ref="N15:S15"/>
    <mergeCell ref="N16:S16"/>
    <mergeCell ref="N17:S17"/>
    <mergeCell ref="N18:S18"/>
    <mergeCell ref="N19:S19"/>
    <mergeCell ref="B2:C2"/>
    <mergeCell ref="E2:F2"/>
    <mergeCell ref="H2:J2"/>
    <mergeCell ref="A1:S1"/>
    <mergeCell ref="N24:S24"/>
    <mergeCell ref="N25:S25"/>
    <mergeCell ref="N26:S26"/>
    <mergeCell ref="N27:S27"/>
    <mergeCell ref="E16:F16"/>
    <mergeCell ref="E17:F17"/>
    <mergeCell ref="E18:F18"/>
    <mergeCell ref="E19:F19"/>
    <mergeCell ref="E20:F20"/>
    <mergeCell ref="E3:F3"/>
    <mergeCell ref="E4:F4"/>
    <mergeCell ref="E5:F5"/>
    <mergeCell ref="E6:F6"/>
    <mergeCell ref="E7:F7"/>
    <mergeCell ref="E8:F8"/>
    <mergeCell ref="E9:F9"/>
    <mergeCell ref="E10:F10"/>
    <mergeCell ref="E11:F11"/>
    <mergeCell ref="E21:F21"/>
    <mergeCell ref="E22:F22"/>
  </mergeCells>
  <phoneticPr fontId="9"/>
  <pageMargins left="0.70866141732283472" right="0" top="0.55118110236220474" bottom="0.35433070866141736" header="0.31496062992125984" footer="0.1181102362204724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ﾚﾎﾟｰﾄ</vt:lpstr>
      <vt:lpstr>ﾄﾞﾈｰｼｮﾝ</vt:lpstr>
      <vt:lpstr>組織表</vt:lpstr>
      <vt:lpstr>例会・委員会カレンダー</vt:lpstr>
      <vt:lpstr>年会費</vt:lpstr>
      <vt:lpstr>予算内訳・予比較と計算式リンク</vt:lpstr>
      <vt:lpstr>収支予算比較表・予内訳と計算式リンク</vt:lpstr>
      <vt:lpstr>例会食事予定表</vt:lpstr>
      <vt:lpstr>ﾄﾞﾈｰｼｮﾝ!Print_Area</vt:lpstr>
      <vt:lpstr>ﾚﾎﾟｰﾄ!Print_Area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dc:creator>
  <cp:lastModifiedBy>ube-ulc-PC</cp:lastModifiedBy>
  <cp:lastPrinted>2020-07-01T00:26:13Z</cp:lastPrinted>
  <dcterms:created xsi:type="dcterms:W3CDTF">2019-05-25T01:56:24Z</dcterms:created>
  <dcterms:modified xsi:type="dcterms:W3CDTF">2020-07-01T05:58:46Z</dcterms:modified>
</cp:coreProperties>
</file>